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2" documentId="13_ncr:1_{52C8C764-4944-AD47-86FB-043A65448597}" xr6:coauthVersionLast="47" xr6:coauthVersionMax="47" xr10:uidLastSave="{A0E9D9CF-0D1B-104D-B059-D71B59821AB3}"/>
  <bookViews>
    <workbookView xWindow="5540" yWindow="22200" windowWidth="28800" windowHeight="16260" firstSheet="7" activeTab="13" xr2:uid="{00000000-000D-0000-FFFF-FFFF00000000}"/>
  </bookViews>
  <sheets>
    <sheet name="20 Year Term No Intervention" sheetId="5" r:id="rId1"/>
    <sheet name="Premiums No Intervention" sheetId="10" r:id="rId2"/>
    <sheet name="VBA Code 1" sheetId="13" r:id="rId3"/>
    <sheet name="20 Year Term VLR Intervention" sheetId="11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Intervention'!$H$36</definedName>
    <definedName name="solver_adj" localSheetId="3" hidden="1">'20 Year Term VLR Intervention'!$H$284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Intervention'!$H$68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3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3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3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3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3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3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3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3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3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3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3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3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3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Intervention'!$AM$39</definedName>
    <definedName name="solver_opt" localSheetId="3" hidden="1">'20 Year Term VLR Intervention'!$AM$287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Intervention'!$AM$71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3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3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3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3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3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3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3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3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3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3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3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3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3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3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1" l="1"/>
  <c r="B24" i="21"/>
  <c r="B22" i="21"/>
  <c r="B25" i="18"/>
  <c r="B24" i="18"/>
  <c r="B22" i="18"/>
  <c r="B25" i="15"/>
  <c r="B24" i="15"/>
  <c r="B22" i="15"/>
  <c r="B25" i="11"/>
  <c r="B24" i="11"/>
  <c r="B22" i="11"/>
  <c r="S456" i="21"/>
  <c r="S455" i="21"/>
  <c r="S454" i="21"/>
  <c r="S453" i="21"/>
  <c r="S452" i="21"/>
  <c r="S451" i="21"/>
  <c r="S450" i="21"/>
  <c r="S449" i="21"/>
  <c r="S448" i="21"/>
  <c r="S447" i="21"/>
  <c r="S446" i="21"/>
  <c r="S445" i="21"/>
  <c r="S444" i="21"/>
  <c r="S443" i="21"/>
  <c r="S442" i="21"/>
  <c r="S441" i="21"/>
  <c r="S440" i="21"/>
  <c r="S439" i="21"/>
  <c r="S438" i="21"/>
  <c r="S437" i="21"/>
  <c r="S425" i="21"/>
  <c r="S424" i="21"/>
  <c r="S423" i="21"/>
  <c r="S422" i="21"/>
  <c r="S421" i="21"/>
  <c r="S420" i="21"/>
  <c r="S419" i="21"/>
  <c r="S418" i="21"/>
  <c r="S417" i="21"/>
  <c r="S416" i="21"/>
  <c r="S415" i="21"/>
  <c r="S414" i="21"/>
  <c r="S413" i="21"/>
  <c r="S412" i="21"/>
  <c r="S411" i="21"/>
  <c r="S410" i="21"/>
  <c r="S409" i="21"/>
  <c r="S408" i="21"/>
  <c r="S407" i="21"/>
  <c r="S406" i="21"/>
  <c r="S395" i="21"/>
  <c r="S394" i="21"/>
  <c r="S393" i="21"/>
  <c r="S392" i="21"/>
  <c r="S391" i="21"/>
  <c r="S390" i="21"/>
  <c r="S389" i="21"/>
  <c r="S388" i="21"/>
  <c r="S387" i="21"/>
  <c r="S386" i="21"/>
  <c r="S385" i="21"/>
  <c r="S384" i="21"/>
  <c r="S383" i="21"/>
  <c r="S382" i="21"/>
  <c r="S381" i="21"/>
  <c r="S380" i="21"/>
  <c r="S379" i="21"/>
  <c r="S378" i="21"/>
  <c r="S377" i="21"/>
  <c r="S376" i="21"/>
  <c r="S365" i="21"/>
  <c r="S364" i="21"/>
  <c r="S363" i="21"/>
  <c r="S362" i="21"/>
  <c r="S361" i="21"/>
  <c r="S360" i="21"/>
  <c r="S359" i="21"/>
  <c r="S358" i="21"/>
  <c r="S357" i="21"/>
  <c r="S356" i="21"/>
  <c r="S355" i="21"/>
  <c r="S354" i="21"/>
  <c r="S353" i="21"/>
  <c r="S352" i="21"/>
  <c r="S351" i="21"/>
  <c r="S350" i="21"/>
  <c r="S349" i="21"/>
  <c r="S348" i="21"/>
  <c r="S347" i="21"/>
  <c r="S346" i="21"/>
  <c r="S335" i="21"/>
  <c r="S334" i="21"/>
  <c r="S333" i="21"/>
  <c r="S332" i="21"/>
  <c r="S331" i="21"/>
  <c r="S330" i="21"/>
  <c r="S329" i="21"/>
  <c r="S328" i="21"/>
  <c r="S327" i="21"/>
  <c r="S326" i="21"/>
  <c r="S325" i="21"/>
  <c r="S324" i="21"/>
  <c r="S323" i="21"/>
  <c r="S322" i="21"/>
  <c r="S321" i="21"/>
  <c r="S320" i="21"/>
  <c r="S319" i="21"/>
  <c r="S318" i="21"/>
  <c r="S317" i="21"/>
  <c r="S316" i="21"/>
  <c r="S305" i="21"/>
  <c r="S304" i="21"/>
  <c r="S303" i="21"/>
  <c r="S302" i="21"/>
  <c r="S301" i="21"/>
  <c r="S300" i="21"/>
  <c r="S299" i="21"/>
  <c r="S298" i="21"/>
  <c r="S297" i="21"/>
  <c r="S296" i="21"/>
  <c r="S295" i="21"/>
  <c r="S294" i="21"/>
  <c r="S293" i="21"/>
  <c r="S292" i="21"/>
  <c r="S291" i="21"/>
  <c r="S290" i="21"/>
  <c r="S289" i="21"/>
  <c r="S288" i="21"/>
  <c r="S287" i="21"/>
  <c r="S286" i="21"/>
  <c r="S274" i="21"/>
  <c r="S273" i="21"/>
  <c r="S272" i="21"/>
  <c r="S271" i="21"/>
  <c r="S270" i="21"/>
  <c r="S269" i="21"/>
  <c r="S268" i="21"/>
  <c r="S267" i="21"/>
  <c r="S266" i="21"/>
  <c r="S265" i="21"/>
  <c r="S264" i="21"/>
  <c r="S263" i="21"/>
  <c r="S262" i="21"/>
  <c r="S261" i="21"/>
  <c r="S260" i="21"/>
  <c r="S259" i="21"/>
  <c r="S258" i="21"/>
  <c r="S257" i="21"/>
  <c r="S256" i="21"/>
  <c r="S255" i="21"/>
  <c r="S243" i="21"/>
  <c r="S242" i="21"/>
  <c r="S241" i="21"/>
  <c r="S240" i="21"/>
  <c r="S239" i="21"/>
  <c r="S238" i="21"/>
  <c r="S237" i="21"/>
  <c r="S236" i="21"/>
  <c r="S235" i="21"/>
  <c r="S234" i="21"/>
  <c r="S233" i="21"/>
  <c r="S232" i="21"/>
  <c r="S231" i="21"/>
  <c r="S230" i="21"/>
  <c r="S229" i="21"/>
  <c r="S228" i="21"/>
  <c r="S227" i="21"/>
  <c r="S226" i="21"/>
  <c r="S225" i="21"/>
  <c r="S224" i="21"/>
  <c r="S212" i="21"/>
  <c r="S211" i="21"/>
  <c r="S210" i="21"/>
  <c r="S209" i="21"/>
  <c r="S208" i="21"/>
  <c r="S207" i="21"/>
  <c r="S206" i="21"/>
  <c r="S205" i="21"/>
  <c r="S204" i="21"/>
  <c r="S203" i="21"/>
  <c r="S202" i="21"/>
  <c r="S201" i="21"/>
  <c r="S200" i="21"/>
  <c r="S199" i="21"/>
  <c r="S198" i="21"/>
  <c r="S197" i="21"/>
  <c r="S196" i="21"/>
  <c r="S195" i="21"/>
  <c r="S194" i="21"/>
  <c r="S193" i="21"/>
  <c r="S182" i="21"/>
  <c r="S181" i="21"/>
  <c r="S180" i="21"/>
  <c r="S179" i="21"/>
  <c r="S178" i="21"/>
  <c r="S177" i="21"/>
  <c r="S176" i="21"/>
  <c r="S175" i="21"/>
  <c r="S174" i="21"/>
  <c r="S173" i="21"/>
  <c r="S172" i="21"/>
  <c r="S171" i="21"/>
  <c r="S170" i="21"/>
  <c r="S169" i="21"/>
  <c r="S168" i="21"/>
  <c r="S167" i="21"/>
  <c r="S166" i="21"/>
  <c r="S165" i="21"/>
  <c r="S164" i="21"/>
  <c r="S163" i="21"/>
  <c r="S152" i="21"/>
  <c r="S151" i="21"/>
  <c r="S150" i="21"/>
  <c r="S149" i="21"/>
  <c r="S148" i="21"/>
  <c r="S147" i="21"/>
  <c r="S146" i="21"/>
  <c r="S145" i="21"/>
  <c r="S144" i="21"/>
  <c r="S143" i="21"/>
  <c r="S142" i="21"/>
  <c r="S141" i="21"/>
  <c r="S140" i="21"/>
  <c r="S139" i="21"/>
  <c r="S138" i="21"/>
  <c r="S137" i="21"/>
  <c r="S136" i="21"/>
  <c r="S135" i="21"/>
  <c r="S134" i="21"/>
  <c r="S133" i="21"/>
  <c r="S121" i="21"/>
  <c r="S120" i="21"/>
  <c r="S119" i="21"/>
  <c r="S118" i="21"/>
  <c r="S117" i="21"/>
  <c r="S116" i="21"/>
  <c r="S115" i="21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89" i="21"/>
  <c r="S88" i="21"/>
  <c r="S87" i="21"/>
  <c r="S86" i="21"/>
  <c r="S85" i="21"/>
  <c r="S84" i="21"/>
  <c r="S83" i="21"/>
  <c r="S82" i="21"/>
  <c r="S81" i="21"/>
  <c r="S80" i="21"/>
  <c r="S79" i="21"/>
  <c r="S78" i="21"/>
  <c r="S77" i="21"/>
  <c r="S76" i="21"/>
  <c r="S75" i="21"/>
  <c r="S74" i="21"/>
  <c r="S73" i="21"/>
  <c r="S72" i="21"/>
  <c r="S71" i="21"/>
  <c r="S70" i="21"/>
  <c r="S57" i="21"/>
  <c r="S56" i="21"/>
  <c r="S55" i="21"/>
  <c r="S54" i="21"/>
  <c r="S53" i="21"/>
  <c r="S52" i="21"/>
  <c r="S51" i="21"/>
  <c r="S50" i="21"/>
  <c r="S49" i="21"/>
  <c r="S48" i="21"/>
  <c r="S47" i="21"/>
  <c r="S46" i="21"/>
  <c r="S45" i="21"/>
  <c r="S44" i="21"/>
  <c r="S43" i="21"/>
  <c r="S42" i="21"/>
  <c r="S41" i="21"/>
  <c r="S40" i="21"/>
  <c r="S39" i="21"/>
  <c r="S38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56" i="18"/>
  <c r="S455" i="18"/>
  <c r="S454" i="18"/>
  <c r="S453" i="18"/>
  <c r="S452" i="18"/>
  <c r="S451" i="18"/>
  <c r="S450" i="18"/>
  <c r="S449" i="18"/>
  <c r="S448" i="18"/>
  <c r="S447" i="18"/>
  <c r="S446" i="18"/>
  <c r="S445" i="18"/>
  <c r="S444" i="18"/>
  <c r="S443" i="18"/>
  <c r="S442" i="18"/>
  <c r="S441" i="18"/>
  <c r="S440" i="18"/>
  <c r="S439" i="18"/>
  <c r="S438" i="18"/>
  <c r="S437" i="18"/>
  <c r="S425" i="18"/>
  <c r="S424" i="18"/>
  <c r="S423" i="18"/>
  <c r="S422" i="18"/>
  <c r="S421" i="18"/>
  <c r="S420" i="18"/>
  <c r="S419" i="18"/>
  <c r="S418" i="18"/>
  <c r="S417" i="18"/>
  <c r="S416" i="18"/>
  <c r="S415" i="18"/>
  <c r="S414" i="18"/>
  <c r="S413" i="18"/>
  <c r="S412" i="18"/>
  <c r="S411" i="18"/>
  <c r="S410" i="18"/>
  <c r="S409" i="18"/>
  <c r="S408" i="18"/>
  <c r="S407" i="18"/>
  <c r="S406" i="18"/>
  <c r="S395" i="18"/>
  <c r="S394" i="18"/>
  <c r="S393" i="18"/>
  <c r="S392" i="18"/>
  <c r="S391" i="18"/>
  <c r="S390" i="18"/>
  <c r="S389" i="18"/>
  <c r="S388" i="18"/>
  <c r="S387" i="18"/>
  <c r="S386" i="18"/>
  <c r="S385" i="18"/>
  <c r="S384" i="18"/>
  <c r="S383" i="18"/>
  <c r="S382" i="18"/>
  <c r="S381" i="18"/>
  <c r="S380" i="18"/>
  <c r="S379" i="18"/>
  <c r="S378" i="18"/>
  <c r="S377" i="18"/>
  <c r="S376" i="18"/>
  <c r="S365" i="18"/>
  <c r="S364" i="18"/>
  <c r="S363" i="18"/>
  <c r="S362" i="18"/>
  <c r="S361" i="18"/>
  <c r="S360" i="18"/>
  <c r="S359" i="18"/>
  <c r="S358" i="18"/>
  <c r="S357" i="18"/>
  <c r="S356" i="18"/>
  <c r="S355" i="18"/>
  <c r="S354" i="18"/>
  <c r="S353" i="18"/>
  <c r="S352" i="18"/>
  <c r="S351" i="18"/>
  <c r="S350" i="18"/>
  <c r="S349" i="18"/>
  <c r="S348" i="18"/>
  <c r="S347" i="18"/>
  <c r="S346" i="18"/>
  <c r="S335" i="18"/>
  <c r="S334" i="18"/>
  <c r="S333" i="18"/>
  <c r="S332" i="18"/>
  <c r="S331" i="18"/>
  <c r="S330" i="18"/>
  <c r="S329" i="18"/>
  <c r="S328" i="18"/>
  <c r="S327" i="18"/>
  <c r="S326" i="18"/>
  <c r="S325" i="18"/>
  <c r="S324" i="18"/>
  <c r="S323" i="18"/>
  <c r="S322" i="18"/>
  <c r="S321" i="18"/>
  <c r="S320" i="18"/>
  <c r="S319" i="18"/>
  <c r="S318" i="18"/>
  <c r="S317" i="18"/>
  <c r="S316" i="18"/>
  <c r="S305" i="18"/>
  <c r="S304" i="18"/>
  <c r="S303" i="18"/>
  <c r="S302" i="18"/>
  <c r="S301" i="18"/>
  <c r="S300" i="18"/>
  <c r="S299" i="18"/>
  <c r="S298" i="18"/>
  <c r="S297" i="18"/>
  <c r="S296" i="18"/>
  <c r="S295" i="18"/>
  <c r="S294" i="18"/>
  <c r="S293" i="18"/>
  <c r="S292" i="18"/>
  <c r="S291" i="18"/>
  <c r="S290" i="18"/>
  <c r="S289" i="18"/>
  <c r="S288" i="18"/>
  <c r="S287" i="18"/>
  <c r="S286" i="18"/>
  <c r="S274" i="18"/>
  <c r="S273" i="18"/>
  <c r="S272" i="18"/>
  <c r="S271" i="18"/>
  <c r="S270" i="18"/>
  <c r="S269" i="18"/>
  <c r="S268" i="18"/>
  <c r="S267" i="18"/>
  <c r="S266" i="18"/>
  <c r="S265" i="18"/>
  <c r="S264" i="18"/>
  <c r="S263" i="18"/>
  <c r="S262" i="18"/>
  <c r="S261" i="18"/>
  <c r="S260" i="18"/>
  <c r="S259" i="18"/>
  <c r="S258" i="18"/>
  <c r="S257" i="18"/>
  <c r="S256" i="18"/>
  <c r="S255" i="18"/>
  <c r="S243" i="18"/>
  <c r="S242" i="18"/>
  <c r="S241" i="18"/>
  <c r="S240" i="18"/>
  <c r="S239" i="18"/>
  <c r="S238" i="18"/>
  <c r="S237" i="18"/>
  <c r="S236" i="18"/>
  <c r="S235" i="18"/>
  <c r="S234" i="18"/>
  <c r="S233" i="18"/>
  <c r="S232" i="18"/>
  <c r="S231" i="18"/>
  <c r="S230" i="18"/>
  <c r="S229" i="18"/>
  <c r="S228" i="18"/>
  <c r="S227" i="18"/>
  <c r="S226" i="18"/>
  <c r="S225" i="18"/>
  <c r="S224" i="18"/>
  <c r="S212" i="18"/>
  <c r="S211" i="18"/>
  <c r="S210" i="18"/>
  <c r="S209" i="18"/>
  <c r="S208" i="18"/>
  <c r="S207" i="18"/>
  <c r="S206" i="18"/>
  <c r="S205" i="18"/>
  <c r="S204" i="18"/>
  <c r="S203" i="18"/>
  <c r="S202" i="18"/>
  <c r="S201" i="18"/>
  <c r="S200" i="18"/>
  <c r="S199" i="18"/>
  <c r="S198" i="18"/>
  <c r="S197" i="18"/>
  <c r="S196" i="18"/>
  <c r="S195" i="18"/>
  <c r="S194" i="18"/>
  <c r="S193" i="18"/>
  <c r="S182" i="18"/>
  <c r="S181" i="18"/>
  <c r="S180" i="18"/>
  <c r="S179" i="18"/>
  <c r="S178" i="18"/>
  <c r="S177" i="18"/>
  <c r="S176" i="18"/>
  <c r="S175" i="18"/>
  <c r="S174" i="18"/>
  <c r="S173" i="18"/>
  <c r="S172" i="18"/>
  <c r="S171" i="18"/>
  <c r="S170" i="18"/>
  <c r="S169" i="18"/>
  <c r="S168" i="18"/>
  <c r="S167" i="18"/>
  <c r="S166" i="18"/>
  <c r="S165" i="18"/>
  <c r="S164" i="18"/>
  <c r="S163" i="18"/>
  <c r="S152" i="18"/>
  <c r="S151" i="18"/>
  <c r="S150" i="18"/>
  <c r="S149" i="18"/>
  <c r="S148" i="18"/>
  <c r="S147" i="18"/>
  <c r="S146" i="18"/>
  <c r="S145" i="18"/>
  <c r="S144" i="18"/>
  <c r="S143" i="18"/>
  <c r="S142" i="18"/>
  <c r="S141" i="18"/>
  <c r="S140" i="18"/>
  <c r="S139" i="18"/>
  <c r="S138" i="18"/>
  <c r="S137" i="18"/>
  <c r="S136" i="18"/>
  <c r="S135" i="18"/>
  <c r="S134" i="18"/>
  <c r="S133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S44" i="18"/>
  <c r="S43" i="18"/>
  <c r="S42" i="18"/>
  <c r="S41" i="18"/>
  <c r="S40" i="18"/>
  <c r="S39" i="18"/>
  <c r="S38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56" i="15"/>
  <c r="S455" i="15"/>
  <c r="S454" i="15"/>
  <c r="S453" i="15"/>
  <c r="S452" i="15"/>
  <c r="S451" i="15"/>
  <c r="S450" i="15"/>
  <c r="S449" i="15"/>
  <c r="S448" i="15"/>
  <c r="S447" i="15"/>
  <c r="S446" i="15"/>
  <c r="S445" i="15"/>
  <c r="S444" i="15"/>
  <c r="S443" i="15"/>
  <c r="S442" i="15"/>
  <c r="S441" i="15"/>
  <c r="S440" i="15"/>
  <c r="S439" i="15"/>
  <c r="S438" i="15"/>
  <c r="S437" i="15"/>
  <c r="S425" i="15"/>
  <c r="S424" i="15"/>
  <c r="S423" i="15"/>
  <c r="S422" i="15"/>
  <c r="S421" i="15"/>
  <c r="S420" i="15"/>
  <c r="S419" i="15"/>
  <c r="S418" i="15"/>
  <c r="S417" i="15"/>
  <c r="S416" i="15"/>
  <c r="S415" i="15"/>
  <c r="S414" i="15"/>
  <c r="S413" i="15"/>
  <c r="S412" i="15"/>
  <c r="S411" i="15"/>
  <c r="S410" i="15"/>
  <c r="S409" i="15"/>
  <c r="S408" i="15"/>
  <c r="S407" i="15"/>
  <c r="S406" i="15"/>
  <c r="S395" i="15"/>
  <c r="S394" i="15"/>
  <c r="S393" i="15"/>
  <c r="S392" i="15"/>
  <c r="S391" i="15"/>
  <c r="S390" i="15"/>
  <c r="S389" i="15"/>
  <c r="S388" i="15"/>
  <c r="S387" i="15"/>
  <c r="S386" i="15"/>
  <c r="S385" i="15"/>
  <c r="S384" i="15"/>
  <c r="S383" i="15"/>
  <c r="S382" i="15"/>
  <c r="S381" i="15"/>
  <c r="S380" i="15"/>
  <c r="S379" i="15"/>
  <c r="S378" i="15"/>
  <c r="S377" i="15"/>
  <c r="S376" i="15"/>
  <c r="S365" i="15"/>
  <c r="S364" i="15"/>
  <c r="S363" i="15"/>
  <c r="S362" i="15"/>
  <c r="S361" i="15"/>
  <c r="S360" i="15"/>
  <c r="S359" i="15"/>
  <c r="S358" i="15"/>
  <c r="S357" i="15"/>
  <c r="S356" i="15"/>
  <c r="S355" i="15"/>
  <c r="S354" i="15"/>
  <c r="S353" i="15"/>
  <c r="S352" i="15"/>
  <c r="S351" i="15"/>
  <c r="S350" i="15"/>
  <c r="S349" i="15"/>
  <c r="S348" i="15"/>
  <c r="S347" i="15"/>
  <c r="S346" i="15"/>
  <c r="S335" i="15"/>
  <c r="S334" i="15"/>
  <c r="S333" i="15"/>
  <c r="S332" i="15"/>
  <c r="S331" i="15"/>
  <c r="S330" i="15"/>
  <c r="S329" i="15"/>
  <c r="S328" i="15"/>
  <c r="S327" i="15"/>
  <c r="S326" i="15"/>
  <c r="S325" i="15"/>
  <c r="S324" i="15"/>
  <c r="S323" i="15"/>
  <c r="S322" i="15"/>
  <c r="S321" i="15"/>
  <c r="S320" i="15"/>
  <c r="S319" i="15"/>
  <c r="S318" i="15"/>
  <c r="S317" i="15"/>
  <c r="S316" i="15"/>
  <c r="S305" i="15"/>
  <c r="S304" i="15"/>
  <c r="S303" i="15"/>
  <c r="S302" i="15"/>
  <c r="S301" i="15"/>
  <c r="S300" i="15"/>
  <c r="S299" i="15"/>
  <c r="S298" i="15"/>
  <c r="S297" i="15"/>
  <c r="S296" i="15"/>
  <c r="S295" i="15"/>
  <c r="S294" i="15"/>
  <c r="S293" i="15"/>
  <c r="S292" i="15"/>
  <c r="S291" i="15"/>
  <c r="S290" i="15"/>
  <c r="S289" i="15"/>
  <c r="S288" i="15"/>
  <c r="S287" i="15"/>
  <c r="S286" i="15"/>
  <c r="S274" i="15"/>
  <c r="S273" i="15"/>
  <c r="S272" i="15"/>
  <c r="S271" i="15"/>
  <c r="S270" i="15"/>
  <c r="S269" i="15"/>
  <c r="S268" i="15"/>
  <c r="S267" i="15"/>
  <c r="S266" i="15"/>
  <c r="S265" i="15"/>
  <c r="S264" i="15"/>
  <c r="S263" i="15"/>
  <c r="S262" i="15"/>
  <c r="S261" i="15"/>
  <c r="S260" i="15"/>
  <c r="S259" i="15"/>
  <c r="S258" i="15"/>
  <c r="S257" i="15"/>
  <c r="S256" i="15"/>
  <c r="S255" i="15"/>
  <c r="S243" i="15"/>
  <c r="S242" i="15"/>
  <c r="S241" i="15"/>
  <c r="S240" i="15"/>
  <c r="S239" i="15"/>
  <c r="S238" i="15"/>
  <c r="S237" i="15"/>
  <c r="S236" i="15"/>
  <c r="S235" i="15"/>
  <c r="S234" i="15"/>
  <c r="S233" i="15"/>
  <c r="S232" i="15"/>
  <c r="S231" i="15"/>
  <c r="S230" i="15"/>
  <c r="S229" i="15"/>
  <c r="S228" i="15"/>
  <c r="S227" i="15"/>
  <c r="S226" i="15"/>
  <c r="S225" i="15"/>
  <c r="S224" i="15"/>
  <c r="S212" i="15"/>
  <c r="S211" i="15"/>
  <c r="S210" i="15"/>
  <c r="S209" i="15"/>
  <c r="S208" i="15"/>
  <c r="S207" i="15"/>
  <c r="S206" i="15"/>
  <c r="S205" i="15"/>
  <c r="S204" i="15"/>
  <c r="S203" i="15"/>
  <c r="S202" i="15"/>
  <c r="S201" i="15"/>
  <c r="S200" i="15"/>
  <c r="S199" i="15"/>
  <c r="S198" i="15"/>
  <c r="S197" i="15"/>
  <c r="S196" i="15"/>
  <c r="S195" i="15"/>
  <c r="S194" i="15"/>
  <c r="S193" i="15"/>
  <c r="S182" i="15"/>
  <c r="S181" i="15"/>
  <c r="S180" i="15"/>
  <c r="S179" i="15"/>
  <c r="S178" i="15"/>
  <c r="S177" i="15"/>
  <c r="S176" i="15"/>
  <c r="S175" i="15"/>
  <c r="S174" i="15"/>
  <c r="S173" i="15"/>
  <c r="S172" i="15"/>
  <c r="S171" i="15"/>
  <c r="S170" i="15"/>
  <c r="S169" i="15"/>
  <c r="S168" i="15"/>
  <c r="S167" i="15"/>
  <c r="S166" i="15"/>
  <c r="S165" i="15"/>
  <c r="S164" i="15"/>
  <c r="S163" i="15"/>
  <c r="S152" i="15"/>
  <c r="S151" i="15"/>
  <c r="S150" i="15"/>
  <c r="S149" i="15"/>
  <c r="S148" i="15"/>
  <c r="S147" i="15"/>
  <c r="S146" i="15"/>
  <c r="S145" i="15"/>
  <c r="S144" i="15"/>
  <c r="S143" i="15"/>
  <c r="S142" i="15"/>
  <c r="S141" i="15"/>
  <c r="S140" i="15"/>
  <c r="S139" i="15"/>
  <c r="S138" i="15"/>
  <c r="S137" i="15"/>
  <c r="S136" i="15"/>
  <c r="S135" i="15"/>
  <c r="S134" i="15"/>
  <c r="S133" i="15"/>
  <c r="S121" i="15"/>
  <c r="S120" i="15"/>
  <c r="S119" i="15"/>
  <c r="S118" i="15"/>
  <c r="S117" i="15"/>
  <c r="S116" i="15"/>
  <c r="S115" i="15"/>
  <c r="S114" i="15"/>
  <c r="S113" i="15"/>
  <c r="S112" i="15"/>
  <c r="S111" i="15"/>
  <c r="S110" i="15"/>
  <c r="S109" i="15"/>
  <c r="S108" i="15"/>
  <c r="S107" i="15"/>
  <c r="S106" i="15"/>
  <c r="S105" i="15"/>
  <c r="S104" i="15"/>
  <c r="S103" i="15"/>
  <c r="S102" i="15"/>
  <c r="S89" i="15"/>
  <c r="S88" i="15"/>
  <c r="S87" i="15"/>
  <c r="S86" i="15"/>
  <c r="S85" i="15"/>
  <c r="S84" i="15"/>
  <c r="S83" i="15"/>
  <c r="S82" i="15"/>
  <c r="S81" i="15"/>
  <c r="S80" i="15"/>
  <c r="S79" i="15"/>
  <c r="S78" i="15"/>
  <c r="S77" i="15"/>
  <c r="S76" i="15"/>
  <c r="S75" i="15"/>
  <c r="S74" i="15"/>
  <c r="S73" i="15"/>
  <c r="S72" i="15"/>
  <c r="S71" i="15"/>
  <c r="S70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S43" i="15"/>
  <c r="S42" i="15"/>
  <c r="S41" i="15"/>
  <c r="S40" i="15"/>
  <c r="S39" i="15"/>
  <c r="S38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B100" i="11"/>
  <c r="B36" i="11"/>
  <c r="B68" i="11"/>
  <c r="B100" i="5"/>
  <c r="B36" i="5"/>
  <c r="B68" i="5"/>
  <c r="D71" i="5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7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7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7" i="15"/>
  <c r="D7" i="11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D7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R406" i="21" s="1"/>
  <c r="Q4" i="21"/>
  <c r="Q315" i="21" s="1"/>
  <c r="Q5" i="18"/>
  <c r="Q406" i="18" s="1"/>
  <c r="R406" i="18" s="1"/>
  <c r="Q4" i="18"/>
  <c r="Q315" i="18" s="1"/>
  <c r="N6" i="15"/>
  <c r="Q4" i="5"/>
  <c r="Q101" i="5" s="1"/>
  <c r="Q5" i="5"/>
  <c r="Q70" i="5" s="1"/>
  <c r="R70" i="5" s="1"/>
  <c r="Q4" i="11"/>
  <c r="Q254" i="11" s="1"/>
  <c r="I5" i="5"/>
  <c r="Q5" i="15"/>
  <c r="Q406" i="15" s="1"/>
  <c r="R406" i="15" s="1"/>
  <c r="Q4" i="15"/>
  <c r="Q315" i="15" s="1"/>
  <c r="Q5" i="11"/>
  <c r="Q255" i="11" s="1"/>
  <c r="R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R5" i="18"/>
  <c r="R5" i="15"/>
  <c r="R5" i="11"/>
  <c r="R5" i="5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N45" i="21"/>
  <c r="O45" i="21" s="1"/>
  <c r="I135" i="21"/>
  <c r="I136" i="21" s="1"/>
  <c r="AD254" i="21"/>
  <c r="I378" i="21"/>
  <c r="I379" i="21" s="1"/>
  <c r="I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AI5" i="18"/>
  <c r="AB192" i="18"/>
  <c r="Z193" i="18" s="1"/>
  <c r="I438" i="18"/>
  <c r="I439" i="18" s="1"/>
  <c r="Q37" i="11"/>
  <c r="Q315" i="11"/>
  <c r="N50" i="21"/>
  <c r="O50" i="21" s="1"/>
  <c r="Q345" i="11"/>
  <c r="I71" i="18"/>
  <c r="I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AB4" i="18"/>
  <c r="Z5" i="18" s="1"/>
  <c r="I287" i="18"/>
  <c r="AB4" i="21"/>
  <c r="Z5" i="21" s="1"/>
  <c r="AB132" i="21"/>
  <c r="Z133" i="21" s="1"/>
  <c r="I194" i="21"/>
  <c r="I317" i="21"/>
  <c r="Q162" i="11"/>
  <c r="Q405" i="11"/>
  <c r="Q38" i="21"/>
  <c r="R38" i="21" s="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R224" i="21" s="1"/>
  <c r="I227" i="18"/>
  <c r="N39" i="21"/>
  <c r="O39" i="21" s="1"/>
  <c r="O225" i="21"/>
  <c r="O405" i="21"/>
  <c r="AA405" i="21" s="1"/>
  <c r="Y406" i="21" s="1"/>
  <c r="I104" i="18"/>
  <c r="I165" i="18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N52" i="18"/>
  <c r="O52" i="18" s="1"/>
  <c r="N89" i="18"/>
  <c r="N121" i="18" s="1"/>
  <c r="O121" i="18" s="1"/>
  <c r="O345" i="18"/>
  <c r="AA345" i="18" s="1"/>
  <c r="N40" i="15"/>
  <c r="O40" i="15" s="1"/>
  <c r="N81" i="15"/>
  <c r="N113" i="15" s="1"/>
  <c r="N145" i="15" s="1"/>
  <c r="I164" i="15"/>
  <c r="I407" i="15"/>
  <c r="N44" i="18"/>
  <c r="O44" i="18" s="1"/>
  <c r="N86" i="18"/>
  <c r="N118" i="18" s="1"/>
  <c r="N150" i="18" s="1"/>
  <c r="N182" i="18" s="1"/>
  <c r="O182" i="18" s="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I317" i="15"/>
  <c r="N39" i="18"/>
  <c r="O39" i="18" s="1"/>
  <c r="N42" i="18"/>
  <c r="O42" i="18" s="1"/>
  <c r="N47" i="18"/>
  <c r="O47" i="18" s="1"/>
  <c r="N50" i="18"/>
  <c r="O50" i="18" s="1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AE405" i="15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I105" i="21"/>
  <c r="I71" i="21"/>
  <c r="AB192" i="21"/>
  <c r="Z193" i="21" s="1"/>
  <c r="Q132" i="21"/>
  <c r="Q346" i="21"/>
  <c r="R346" i="21" s="1"/>
  <c r="Q133" i="21"/>
  <c r="R133" i="21" s="1"/>
  <c r="Q375" i="21"/>
  <c r="Q6" i="5"/>
  <c r="R6" i="5" s="1"/>
  <c r="Q192" i="21"/>
  <c r="Q376" i="21"/>
  <c r="R376" i="21" s="1"/>
  <c r="O18" i="21"/>
  <c r="N49" i="21"/>
  <c r="O49" i="21" s="1"/>
  <c r="AB69" i="21"/>
  <c r="Z70" i="21" s="1"/>
  <c r="AE132" i="21"/>
  <c r="O223" i="21"/>
  <c r="AA223" i="21" s="1"/>
  <c r="Y224" i="21" s="1"/>
  <c r="Q38" i="5"/>
  <c r="R38" i="5" s="1"/>
  <c r="AB254" i="21"/>
  <c r="Z255" i="21" s="1"/>
  <c r="O256" i="21"/>
  <c r="AB285" i="21"/>
  <c r="Z286" i="21" s="1"/>
  <c r="AB315" i="21"/>
  <c r="Z316" i="21" s="1"/>
  <c r="O379" i="21"/>
  <c r="AD162" i="21"/>
  <c r="O406" i="21"/>
  <c r="O436" i="21"/>
  <c r="AA436" i="21" s="1"/>
  <c r="Y437" i="21" s="1"/>
  <c r="Q70" i="21"/>
  <c r="R70" i="21" s="1"/>
  <c r="Q286" i="21"/>
  <c r="R286" i="21" s="1"/>
  <c r="AD192" i="21"/>
  <c r="Q102" i="5"/>
  <c r="R102" i="5" s="1"/>
  <c r="Q102" i="21"/>
  <c r="R102" i="21" s="1"/>
  <c r="Q316" i="21"/>
  <c r="R316" i="21" s="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R193" i="21" s="1"/>
  <c r="Q345" i="21"/>
  <c r="Q437" i="21"/>
  <c r="R437" i="21" s="1"/>
  <c r="Q254" i="21"/>
  <c r="Q162" i="21"/>
  <c r="Q255" i="21"/>
  <c r="R255" i="21" s="1"/>
  <c r="Q405" i="21"/>
  <c r="Q6" i="21"/>
  <c r="R6" i="21" s="1"/>
  <c r="Q69" i="21"/>
  <c r="Q163" i="21"/>
  <c r="R163" i="21" s="1"/>
  <c r="Q70" i="18"/>
  <c r="R70" i="18" s="1"/>
  <c r="Q223" i="18"/>
  <c r="Q316" i="18"/>
  <c r="R316" i="18" s="1"/>
  <c r="Q132" i="18"/>
  <c r="Q224" i="18"/>
  <c r="R224" i="18" s="1"/>
  <c r="Q375" i="18"/>
  <c r="Q37" i="18"/>
  <c r="Q133" i="18"/>
  <c r="R133" i="18" s="1"/>
  <c r="Q285" i="18"/>
  <c r="Q376" i="18"/>
  <c r="R376" i="18" s="1"/>
  <c r="Q38" i="18"/>
  <c r="R38" i="18" s="1"/>
  <c r="Q192" i="18"/>
  <c r="Q286" i="18"/>
  <c r="R286" i="18" s="1"/>
  <c r="Q436" i="18"/>
  <c r="Q101" i="18"/>
  <c r="Q193" i="18"/>
  <c r="R193" i="18" s="1"/>
  <c r="Q345" i="18"/>
  <c r="Q437" i="18"/>
  <c r="R437" i="18" s="1"/>
  <c r="Q102" i="18"/>
  <c r="R102" i="18" s="1"/>
  <c r="Q254" i="18"/>
  <c r="Q346" i="18"/>
  <c r="R346" i="18" s="1"/>
  <c r="Q162" i="18"/>
  <c r="Q255" i="18"/>
  <c r="R255" i="18" s="1"/>
  <c r="Q405" i="18"/>
  <c r="Q6" i="18"/>
  <c r="R6" i="18" s="1"/>
  <c r="Q69" i="18"/>
  <c r="Q163" i="18"/>
  <c r="R163" i="18" s="1"/>
  <c r="Q224" i="15"/>
  <c r="R224" i="15" s="1"/>
  <c r="Q346" i="15"/>
  <c r="R346" i="15" s="1"/>
  <c r="Q102" i="15"/>
  <c r="R102" i="15" s="1"/>
  <c r="Q406" i="11"/>
  <c r="R406" i="11" s="1"/>
  <c r="Q163" i="11"/>
  <c r="R163" i="11" s="1"/>
  <c r="Q316" i="11"/>
  <c r="R316" i="11" s="1"/>
  <c r="Q224" i="11"/>
  <c r="R224" i="11" s="1"/>
  <c r="Q70" i="11"/>
  <c r="R70" i="11" s="1"/>
  <c r="Q133" i="11"/>
  <c r="R133" i="11" s="1"/>
  <c r="Q376" i="11"/>
  <c r="R376" i="11" s="1"/>
  <c r="Q286" i="11"/>
  <c r="R286" i="11" s="1"/>
  <c r="Q193" i="11"/>
  <c r="R193" i="11" s="1"/>
  <c r="Q437" i="11"/>
  <c r="R437" i="11" s="1"/>
  <c r="Q346" i="11"/>
  <c r="R346" i="11" s="1"/>
  <c r="Q70" i="15"/>
  <c r="R70" i="15" s="1"/>
  <c r="Q223" i="15"/>
  <c r="Q316" i="15"/>
  <c r="R316" i="15" s="1"/>
  <c r="Q37" i="15"/>
  <c r="Q133" i="15"/>
  <c r="R133" i="15" s="1"/>
  <c r="Q285" i="15"/>
  <c r="Q376" i="15"/>
  <c r="R376" i="15" s="1"/>
  <c r="Q38" i="15"/>
  <c r="R38" i="15" s="1"/>
  <c r="Q192" i="15"/>
  <c r="Q286" i="15"/>
  <c r="R286" i="15" s="1"/>
  <c r="Q436" i="15"/>
  <c r="Q101" i="15"/>
  <c r="Q193" i="15"/>
  <c r="R193" i="15" s="1"/>
  <c r="Q345" i="15"/>
  <c r="Q437" i="15"/>
  <c r="R437" i="15" s="1"/>
  <c r="Q254" i="15"/>
  <c r="Q162" i="15"/>
  <c r="Q255" i="15"/>
  <c r="R255" i="15" s="1"/>
  <c r="Q405" i="15"/>
  <c r="Q6" i="15"/>
  <c r="R6" i="15" s="1"/>
  <c r="Q69" i="15"/>
  <c r="Q163" i="15"/>
  <c r="R163" i="15" s="1"/>
  <c r="Q38" i="11"/>
  <c r="R38" i="11" s="1"/>
  <c r="Q101" i="11"/>
  <c r="Q102" i="11"/>
  <c r="R102" i="11" s="1"/>
  <c r="Q6" i="11"/>
  <c r="R6" i="11" s="1"/>
  <c r="AD405" i="21"/>
  <c r="AD285" i="21"/>
  <c r="K254" i="21"/>
  <c r="AE254" i="21" s="1"/>
  <c r="AD223" i="21"/>
  <c r="K192" i="21"/>
  <c r="AE192" i="21" s="1"/>
  <c r="K162" i="21"/>
  <c r="AE162" i="21" s="1"/>
  <c r="I40" i="21"/>
  <c r="P9" i="21"/>
  <c r="O9" i="21"/>
  <c r="I6" i="2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I165" i="2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I8" i="18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P209" i="18"/>
  <c r="P121" i="18"/>
  <c r="P148" i="18"/>
  <c r="P199" i="18"/>
  <c r="I256" i="18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I7" i="15"/>
  <c r="P5" i="15"/>
  <c r="O5" i="15"/>
  <c r="I72" i="15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P133" i="11"/>
  <c r="P209" i="11"/>
  <c r="O289" i="11"/>
  <c r="P289" i="11"/>
  <c r="P327" i="11"/>
  <c r="P143" i="11"/>
  <c r="P226" i="11"/>
  <c r="T255" i="11"/>
  <c r="P151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AI406" i="11"/>
  <c r="O409" i="11"/>
  <c r="P413" i="11"/>
  <c r="P418" i="11"/>
  <c r="I378" i="1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I288" i="1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P179" i="11"/>
  <c r="P177" i="11"/>
  <c r="I135" i="1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Q103" i="5" l="1"/>
  <c r="R103" i="5" s="1"/>
  <c r="C14" i="18"/>
  <c r="L4" i="18" s="1"/>
  <c r="C15" i="18"/>
  <c r="C15" i="21"/>
  <c r="L6" i="21" s="1"/>
  <c r="C14" i="21"/>
  <c r="L4" i="21" s="1"/>
  <c r="AF4" i="21" s="1"/>
  <c r="AH4" i="21" s="1"/>
  <c r="AI223" i="11"/>
  <c r="I381" i="21"/>
  <c r="I73" i="18"/>
  <c r="L4" i="15"/>
  <c r="AF4" i="15" s="1"/>
  <c r="AH4" i="15" s="1"/>
  <c r="O120" i="21"/>
  <c r="I439" i="15"/>
  <c r="O150" i="18"/>
  <c r="O88" i="21"/>
  <c r="I257" i="15"/>
  <c r="AI38" i="18"/>
  <c r="I288" i="18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I138" i="15"/>
  <c r="AI4" i="11"/>
  <c r="O230" i="15"/>
  <c r="I165" i="15"/>
  <c r="O144" i="15"/>
  <c r="O81" i="15"/>
  <c r="I318" i="15"/>
  <c r="O85" i="15"/>
  <c r="O134" i="15"/>
  <c r="O118" i="18"/>
  <c r="O75" i="15"/>
  <c r="I440" i="18"/>
  <c r="O70" i="15"/>
  <c r="O166" i="15"/>
  <c r="Y5" i="18"/>
  <c r="N197" i="18"/>
  <c r="O197" i="18" s="1"/>
  <c r="O87" i="15"/>
  <c r="O119" i="15"/>
  <c r="I378" i="15"/>
  <c r="N140" i="15"/>
  <c r="N172" i="15" s="1"/>
  <c r="O89" i="15"/>
  <c r="O80" i="15"/>
  <c r="N182" i="21"/>
  <c r="O182" i="21" s="1"/>
  <c r="I227" i="2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N114" i="18"/>
  <c r="N146" i="18" s="1"/>
  <c r="I318" i="21"/>
  <c r="O86" i="21"/>
  <c r="O71" i="15"/>
  <c r="O103" i="15"/>
  <c r="I228" i="18"/>
  <c r="I195" i="21"/>
  <c r="O230" i="21"/>
  <c r="O72" i="15"/>
  <c r="O180" i="18"/>
  <c r="I408" i="15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R71" i="5" s="1"/>
  <c r="O72" i="18"/>
  <c r="Q7" i="5"/>
  <c r="R7" i="5" s="1"/>
  <c r="O116" i="18"/>
  <c r="Y193" i="18"/>
  <c r="AI315" i="18"/>
  <c r="I72" i="2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O206" i="18"/>
  <c r="O112" i="15"/>
  <c r="O142" i="18"/>
  <c r="O135" i="15"/>
  <c r="O176" i="15"/>
  <c r="O115" i="15"/>
  <c r="O302" i="18"/>
  <c r="O113" i="21"/>
  <c r="O198" i="21"/>
  <c r="O88" i="15"/>
  <c r="O176" i="21"/>
  <c r="I8" i="11"/>
  <c r="O411" i="15"/>
  <c r="O83" i="15"/>
  <c r="O87" i="18"/>
  <c r="I166" i="18"/>
  <c r="O74" i="21"/>
  <c r="O410" i="15"/>
  <c r="O172" i="18"/>
  <c r="O204" i="21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R39" i="5" s="1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O383" i="11"/>
  <c r="O417" i="21"/>
  <c r="O208" i="21"/>
  <c r="O140" i="21"/>
  <c r="O82" i="21"/>
  <c r="I195" i="11"/>
  <c r="O70" i="11"/>
  <c r="O172" i="21"/>
  <c r="I318" i="11"/>
  <c r="O71" i="11"/>
  <c r="O166" i="11"/>
  <c r="O149" i="15"/>
  <c r="O174" i="18"/>
  <c r="O209" i="18"/>
  <c r="AI38" i="21"/>
  <c r="I408" i="21"/>
  <c r="O134" i="21"/>
  <c r="O85" i="21"/>
  <c r="O380" i="21"/>
  <c r="O385" i="21"/>
  <c r="O240" i="21"/>
  <c r="O112" i="21"/>
  <c r="O87" i="21"/>
  <c r="I137" i="21"/>
  <c r="I105" i="18"/>
  <c r="AI436" i="15"/>
  <c r="AI375" i="21"/>
  <c r="Y316" i="21"/>
  <c r="Y193" i="21"/>
  <c r="Q256" i="21"/>
  <c r="R256" i="21" s="1"/>
  <c r="Q347" i="21"/>
  <c r="R347" i="21" s="1"/>
  <c r="Q103" i="21"/>
  <c r="R103" i="21" s="1"/>
  <c r="Q438" i="21"/>
  <c r="R438" i="21" s="1"/>
  <c r="Q194" i="21"/>
  <c r="R194" i="21" s="1"/>
  <c r="Q287" i="21"/>
  <c r="R287" i="21" s="1"/>
  <c r="Q39" i="21"/>
  <c r="R39" i="21" s="1"/>
  <c r="Q377" i="21"/>
  <c r="R377" i="21" s="1"/>
  <c r="Q134" i="21"/>
  <c r="R134" i="21" s="1"/>
  <c r="Q225" i="21"/>
  <c r="R225" i="21" s="1"/>
  <c r="Q317" i="21"/>
  <c r="R317" i="21" s="1"/>
  <c r="Q71" i="21"/>
  <c r="R71" i="21" s="1"/>
  <c r="Q407" i="21"/>
  <c r="R407" i="21" s="1"/>
  <c r="Q164" i="21"/>
  <c r="R164" i="21" s="1"/>
  <c r="Q7" i="21"/>
  <c r="R7" i="21" s="1"/>
  <c r="Q256" i="18"/>
  <c r="R256" i="18" s="1"/>
  <c r="Q347" i="18"/>
  <c r="R347" i="18" s="1"/>
  <c r="Q103" i="18"/>
  <c r="R103" i="18" s="1"/>
  <c r="Q438" i="18"/>
  <c r="R438" i="18" s="1"/>
  <c r="Q194" i="18"/>
  <c r="R194" i="18" s="1"/>
  <c r="Q287" i="18"/>
  <c r="R287" i="18" s="1"/>
  <c r="Q39" i="18"/>
  <c r="R39" i="18" s="1"/>
  <c r="Q377" i="18"/>
  <c r="R377" i="18" s="1"/>
  <c r="Q134" i="18"/>
  <c r="R134" i="18" s="1"/>
  <c r="Q225" i="18"/>
  <c r="R225" i="18" s="1"/>
  <c r="Q317" i="18"/>
  <c r="R317" i="18" s="1"/>
  <c r="Q71" i="18"/>
  <c r="R71" i="18" s="1"/>
  <c r="Q407" i="18"/>
  <c r="R407" i="18" s="1"/>
  <c r="Q164" i="18"/>
  <c r="R164" i="18" s="1"/>
  <c r="Q7" i="18"/>
  <c r="R7" i="18" s="1"/>
  <c r="Q317" i="11"/>
  <c r="R317" i="11" s="1"/>
  <c r="Q407" i="11"/>
  <c r="R407" i="11" s="1"/>
  <c r="Q164" i="11"/>
  <c r="R164" i="11" s="1"/>
  <c r="Q256" i="11"/>
  <c r="R256" i="11" s="1"/>
  <c r="Q347" i="11"/>
  <c r="R347" i="11" s="1"/>
  <c r="Q438" i="11"/>
  <c r="R438" i="11" s="1"/>
  <c r="Q194" i="11"/>
  <c r="R194" i="11" s="1"/>
  <c r="Q287" i="11"/>
  <c r="R287" i="11" s="1"/>
  <c r="Q377" i="11"/>
  <c r="R377" i="11" s="1"/>
  <c r="Q134" i="11"/>
  <c r="R134" i="11" s="1"/>
  <c r="Q225" i="11"/>
  <c r="R225" i="11" s="1"/>
  <c r="Q256" i="15"/>
  <c r="R256" i="15" s="1"/>
  <c r="Q347" i="15"/>
  <c r="R347" i="15" s="1"/>
  <c r="Q103" i="15"/>
  <c r="R103" i="15" s="1"/>
  <c r="Q438" i="15"/>
  <c r="R438" i="15" s="1"/>
  <c r="Q194" i="15"/>
  <c r="R194" i="15" s="1"/>
  <c r="Q287" i="15"/>
  <c r="R287" i="15" s="1"/>
  <c r="Q39" i="15"/>
  <c r="R39" i="15" s="1"/>
  <c r="Q377" i="15"/>
  <c r="R377" i="15" s="1"/>
  <c r="Q134" i="15"/>
  <c r="R134" i="15" s="1"/>
  <c r="Q225" i="15"/>
  <c r="R225" i="15" s="1"/>
  <c r="Q317" i="15"/>
  <c r="R317" i="15" s="1"/>
  <c r="Q71" i="15"/>
  <c r="R71" i="15" s="1"/>
  <c r="Q407" i="15"/>
  <c r="R407" i="15" s="1"/>
  <c r="Q164" i="15"/>
  <c r="R164" i="15" s="1"/>
  <c r="Q7" i="15"/>
  <c r="R7" i="15" s="1"/>
  <c r="Q7" i="11"/>
  <c r="R7" i="11" s="1"/>
  <c r="Q103" i="11"/>
  <c r="R103" i="11" s="1"/>
  <c r="Q39" i="11"/>
  <c r="R39" i="11" s="1"/>
  <c r="Q71" i="11"/>
  <c r="R71" i="11" s="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O69" i="21"/>
  <c r="AA69" i="21" s="1"/>
  <c r="O104" i="21"/>
  <c r="N136" i="21"/>
  <c r="Y5" i="21"/>
  <c r="AI4" i="21"/>
  <c r="I440" i="21"/>
  <c r="I350" i="21"/>
  <c r="O290" i="21"/>
  <c r="N381" i="21"/>
  <c r="O349" i="21"/>
  <c r="I258" i="21"/>
  <c r="O81" i="21"/>
  <c r="O76" i="21"/>
  <c r="AI70" i="21"/>
  <c r="Y163" i="21"/>
  <c r="AI162" i="21"/>
  <c r="I7" i="2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N382" i="18"/>
  <c r="O350" i="18"/>
  <c r="I257" i="18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I318" i="18"/>
  <c r="N443" i="18"/>
  <c r="O443" i="18" s="1"/>
  <c r="O411" i="18"/>
  <c r="N102" i="18"/>
  <c r="O70" i="18"/>
  <c r="O78" i="18"/>
  <c r="N258" i="18"/>
  <c r="O226" i="18"/>
  <c r="I409" i="18"/>
  <c r="AI345" i="18"/>
  <c r="Y346" i="18"/>
  <c r="O238" i="18"/>
  <c r="N109" i="18"/>
  <c r="O77" i="18"/>
  <c r="O83" i="18"/>
  <c r="N115" i="18"/>
  <c r="N139" i="18"/>
  <c r="O107" i="18"/>
  <c r="I195" i="18"/>
  <c r="O71" i="18"/>
  <c r="O145" i="18"/>
  <c r="N300" i="18"/>
  <c r="O268" i="18"/>
  <c r="I42" i="18"/>
  <c r="N259" i="18"/>
  <c r="O227" i="18"/>
  <c r="O388" i="18"/>
  <c r="O110" i="18"/>
  <c r="N181" i="18"/>
  <c r="O181" i="18" s="1"/>
  <c r="O149" i="18"/>
  <c r="I9" i="18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Y286" i="15"/>
  <c r="AI285" i="15"/>
  <c r="Y163" i="15"/>
  <c r="AI162" i="15"/>
  <c r="N111" i="15"/>
  <c r="O79" i="15"/>
  <c r="N110" i="15"/>
  <c r="O78" i="15"/>
  <c r="O299" i="15"/>
  <c r="N331" i="15"/>
  <c r="I196" i="15"/>
  <c r="Y316" i="15"/>
  <c r="AI315" i="15"/>
  <c r="N152" i="15"/>
  <c r="O152" i="15" s="1"/>
  <c r="O120" i="15"/>
  <c r="N118" i="15"/>
  <c r="O86" i="15"/>
  <c r="N177" i="15"/>
  <c r="O145" i="15"/>
  <c r="I8" i="15"/>
  <c r="N146" i="15"/>
  <c r="O114" i="15"/>
  <c r="Y133" i="15"/>
  <c r="AI132" i="15"/>
  <c r="O240" i="15"/>
  <c r="N272" i="15"/>
  <c r="I73" i="15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Y38" i="15"/>
  <c r="AI37" i="15"/>
  <c r="I104" i="15"/>
  <c r="Y255" i="15"/>
  <c r="AI254" i="15"/>
  <c r="O171" i="15"/>
  <c r="Y193" i="15"/>
  <c r="AI192" i="15"/>
  <c r="N179" i="15"/>
  <c r="O147" i="15"/>
  <c r="N354" i="15"/>
  <c r="O322" i="15"/>
  <c r="O38" i="15"/>
  <c r="I41" i="15"/>
  <c r="O134" i="11"/>
  <c r="O416" i="11"/>
  <c r="O198" i="11"/>
  <c r="O352" i="11"/>
  <c r="I136" i="1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Y437" i="11"/>
  <c r="AI436" i="11"/>
  <c r="I409" i="11"/>
  <c r="I379" i="11"/>
  <c r="Y346" i="11"/>
  <c r="AI345" i="11"/>
  <c r="Y316" i="11"/>
  <c r="AI315" i="11"/>
  <c r="I257" i="11"/>
  <c r="I289" i="11"/>
  <c r="AI254" i="11"/>
  <c r="Y255" i="11"/>
  <c r="I228" i="11"/>
  <c r="Y193" i="11"/>
  <c r="AI192" i="11"/>
  <c r="I166" i="11"/>
  <c r="AI162" i="11"/>
  <c r="Y163" i="11"/>
  <c r="AI70" i="11"/>
  <c r="N106" i="11"/>
  <c r="O74" i="11"/>
  <c r="N111" i="11"/>
  <c r="O79" i="11"/>
  <c r="I41" i="11"/>
  <c r="N114" i="11"/>
  <c r="O82" i="11"/>
  <c r="N112" i="11"/>
  <c r="O80" i="11"/>
  <c r="O102" i="11"/>
  <c r="AI38" i="11"/>
  <c r="I104" i="11"/>
  <c r="N107" i="11"/>
  <c r="O75" i="11"/>
  <c r="N117" i="11"/>
  <c r="O85" i="11"/>
  <c r="AI37" i="11"/>
  <c r="Y38" i="11"/>
  <c r="N120" i="11"/>
  <c r="O88" i="11"/>
  <c r="O83" i="11"/>
  <c r="O76" i="11"/>
  <c r="I72" i="1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W37" i="5"/>
  <c r="T38" i="5" s="1"/>
  <c r="M37" i="5"/>
  <c r="Q8" i="5" l="1"/>
  <c r="R8" i="5" s="1"/>
  <c r="I382" i="21"/>
  <c r="I74" i="18"/>
  <c r="I258" i="15"/>
  <c r="I440" i="15"/>
  <c r="L8" i="21"/>
  <c r="I349" i="18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I166" i="15"/>
  <c r="I229" i="18"/>
  <c r="O114" i="18"/>
  <c r="I441" i="18"/>
  <c r="N229" i="18"/>
  <c r="O229" i="18" s="1"/>
  <c r="I139" i="15"/>
  <c r="I379" i="15"/>
  <c r="O140" i="15"/>
  <c r="I319" i="15"/>
  <c r="O168" i="15"/>
  <c r="N197" i="15"/>
  <c r="N229" i="15" s="1"/>
  <c r="AI101" i="15"/>
  <c r="I196" i="21"/>
  <c r="Y102" i="18"/>
  <c r="I107" i="21"/>
  <c r="AI69" i="15"/>
  <c r="I228" i="21"/>
  <c r="O136" i="15"/>
  <c r="O264" i="18"/>
  <c r="I319" i="21"/>
  <c r="I73" i="21"/>
  <c r="O328" i="18"/>
  <c r="O232" i="18"/>
  <c r="I409" i="15"/>
  <c r="O360" i="18"/>
  <c r="O294" i="15"/>
  <c r="I9" i="11"/>
  <c r="I10" i="11" s="1"/>
  <c r="Q72" i="5"/>
  <c r="R72" i="5" s="1"/>
  <c r="Q40" i="5"/>
  <c r="R40" i="5" s="1"/>
  <c r="I349" i="15"/>
  <c r="O168" i="18"/>
  <c r="Y70" i="18"/>
  <c r="Q104" i="5"/>
  <c r="R104" i="5" s="1"/>
  <c r="O200" i="18"/>
  <c r="O296" i="18"/>
  <c r="I167" i="18"/>
  <c r="I196" i="1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AB69" i="5"/>
  <c r="Z70" i="5" s="1"/>
  <c r="N57" i="5"/>
  <c r="N84" i="5"/>
  <c r="N116" i="5" s="1"/>
  <c r="O116" i="5" s="1"/>
  <c r="O6" i="5"/>
  <c r="N49" i="5"/>
  <c r="N73" i="5"/>
  <c r="N105" i="5" s="1"/>
  <c r="O105" i="5" s="1"/>
  <c r="I319" i="11"/>
  <c r="I71" i="5"/>
  <c r="I349" i="11"/>
  <c r="N45" i="5"/>
  <c r="N76" i="5"/>
  <c r="N108" i="5" s="1"/>
  <c r="O108" i="5" s="1"/>
  <c r="I106" i="18"/>
  <c r="N40" i="5"/>
  <c r="O40" i="5" s="1"/>
  <c r="N71" i="5"/>
  <c r="N103" i="5" s="1"/>
  <c r="O103" i="5" s="1"/>
  <c r="I137" i="11"/>
  <c r="I138" i="21"/>
  <c r="I409" i="21"/>
  <c r="P6" i="5"/>
  <c r="Q348" i="21"/>
  <c r="R348" i="21" s="1"/>
  <c r="Q104" i="21"/>
  <c r="R104" i="21" s="1"/>
  <c r="Q439" i="21"/>
  <c r="R439" i="21" s="1"/>
  <c r="Q195" i="21"/>
  <c r="R195" i="21" s="1"/>
  <c r="Q288" i="21"/>
  <c r="R288" i="21" s="1"/>
  <c r="Q40" i="21"/>
  <c r="R40" i="21" s="1"/>
  <c r="Q378" i="21"/>
  <c r="R378" i="21" s="1"/>
  <c r="Q135" i="21"/>
  <c r="R135" i="21" s="1"/>
  <c r="Q226" i="21"/>
  <c r="R226" i="21" s="1"/>
  <c r="Q318" i="21"/>
  <c r="R318" i="21" s="1"/>
  <c r="Q72" i="21"/>
  <c r="R72" i="21" s="1"/>
  <c r="Q408" i="21"/>
  <c r="R408" i="21" s="1"/>
  <c r="Q165" i="21"/>
  <c r="R165" i="21" s="1"/>
  <c r="Q8" i="21"/>
  <c r="R8" i="21" s="1"/>
  <c r="Q257" i="21"/>
  <c r="R257" i="21" s="1"/>
  <c r="Q348" i="18"/>
  <c r="R348" i="18" s="1"/>
  <c r="Q104" i="18"/>
  <c r="R104" i="18" s="1"/>
  <c r="Q439" i="18"/>
  <c r="R439" i="18" s="1"/>
  <c r="Q195" i="18"/>
  <c r="R195" i="18" s="1"/>
  <c r="Q288" i="18"/>
  <c r="R288" i="18" s="1"/>
  <c r="Q40" i="18"/>
  <c r="R40" i="18" s="1"/>
  <c r="Q378" i="18"/>
  <c r="R378" i="18" s="1"/>
  <c r="Q135" i="18"/>
  <c r="R135" i="18" s="1"/>
  <c r="Q226" i="18"/>
  <c r="R226" i="18" s="1"/>
  <c r="Q318" i="18"/>
  <c r="R318" i="18" s="1"/>
  <c r="Q72" i="18"/>
  <c r="R72" i="18" s="1"/>
  <c r="Q408" i="18"/>
  <c r="R408" i="18" s="1"/>
  <c r="Q165" i="18"/>
  <c r="R165" i="18" s="1"/>
  <c r="Q8" i="18"/>
  <c r="R8" i="18" s="1"/>
  <c r="Q257" i="18"/>
  <c r="R257" i="18" s="1"/>
  <c r="Q9" i="5"/>
  <c r="R9" i="5" s="1"/>
  <c r="Q226" i="11"/>
  <c r="R226" i="11" s="1"/>
  <c r="Q318" i="11"/>
  <c r="R318" i="11" s="1"/>
  <c r="Q408" i="11"/>
  <c r="R408" i="11" s="1"/>
  <c r="Q165" i="11"/>
  <c r="R165" i="11" s="1"/>
  <c r="Q257" i="11"/>
  <c r="R257" i="11" s="1"/>
  <c r="Q348" i="11"/>
  <c r="R348" i="11" s="1"/>
  <c r="Q439" i="11"/>
  <c r="R439" i="11" s="1"/>
  <c r="Q195" i="11"/>
  <c r="R195" i="11" s="1"/>
  <c r="Q288" i="11"/>
  <c r="R288" i="11" s="1"/>
  <c r="Q378" i="11"/>
  <c r="R378" i="11" s="1"/>
  <c r="Q135" i="11"/>
  <c r="R135" i="11" s="1"/>
  <c r="Q348" i="15"/>
  <c r="R348" i="15" s="1"/>
  <c r="Q104" i="15"/>
  <c r="R104" i="15" s="1"/>
  <c r="Q439" i="15"/>
  <c r="R439" i="15" s="1"/>
  <c r="Q195" i="15"/>
  <c r="R195" i="15" s="1"/>
  <c r="Q288" i="15"/>
  <c r="R288" i="15" s="1"/>
  <c r="Q40" i="15"/>
  <c r="R40" i="15" s="1"/>
  <c r="Q378" i="15"/>
  <c r="R378" i="15" s="1"/>
  <c r="Q135" i="15"/>
  <c r="R135" i="15" s="1"/>
  <c r="Q226" i="15"/>
  <c r="R226" i="15" s="1"/>
  <c r="Q318" i="15"/>
  <c r="R318" i="15" s="1"/>
  <c r="Q72" i="15"/>
  <c r="R72" i="15" s="1"/>
  <c r="Q408" i="15"/>
  <c r="R408" i="15" s="1"/>
  <c r="Q165" i="15"/>
  <c r="R165" i="15" s="1"/>
  <c r="Q8" i="15"/>
  <c r="R8" i="15" s="1"/>
  <c r="Q257" i="15"/>
  <c r="R257" i="15" s="1"/>
  <c r="Q104" i="11"/>
  <c r="R104" i="11" s="1"/>
  <c r="Q40" i="11"/>
  <c r="R40" i="11" s="1"/>
  <c r="Q72" i="11"/>
  <c r="R72" i="11" s="1"/>
  <c r="Q8" i="11"/>
  <c r="R8" i="11" s="1"/>
  <c r="N234" i="21"/>
  <c r="O202" i="21"/>
  <c r="N181" i="21"/>
  <c r="O181" i="21" s="1"/>
  <c r="O149" i="21"/>
  <c r="I8" i="21"/>
  <c r="N168" i="21"/>
  <c r="O136" i="21"/>
  <c r="AI101" i="21"/>
  <c r="Y102" i="21"/>
  <c r="N148" i="21"/>
  <c r="O116" i="21"/>
  <c r="I289" i="2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I167" i="21"/>
  <c r="N387" i="21"/>
  <c r="O355" i="21"/>
  <c r="AK4" i="21"/>
  <c r="I259" i="2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I441" i="21"/>
  <c r="AI69" i="21"/>
  <c r="Y70" i="21"/>
  <c r="N165" i="21"/>
  <c r="O133" i="21"/>
  <c r="AI133" i="21"/>
  <c r="N291" i="18"/>
  <c r="O259" i="18"/>
  <c r="I43" i="18"/>
  <c r="N424" i="18"/>
  <c r="O392" i="18"/>
  <c r="N332" i="18"/>
  <c r="O300" i="18"/>
  <c r="N171" i="18"/>
  <c r="O139" i="18"/>
  <c r="N137" i="18"/>
  <c r="O105" i="18"/>
  <c r="N167" i="18"/>
  <c r="O135" i="18"/>
  <c r="I258" i="18"/>
  <c r="O120" i="18"/>
  <c r="N152" i="18"/>
  <c r="O152" i="18" s="1"/>
  <c r="O384" i="18"/>
  <c r="N416" i="18"/>
  <c r="I10" i="18"/>
  <c r="N290" i="18"/>
  <c r="O258" i="18"/>
  <c r="AI102" i="18"/>
  <c r="N134" i="18"/>
  <c r="O102" i="18"/>
  <c r="O109" i="18"/>
  <c r="N141" i="18"/>
  <c r="I140" i="18"/>
  <c r="N147" i="18"/>
  <c r="O115" i="18"/>
  <c r="I196" i="18"/>
  <c r="I319" i="18"/>
  <c r="N143" i="18"/>
  <c r="O111" i="18"/>
  <c r="N178" i="18"/>
  <c r="O146" i="18"/>
  <c r="I410" i="18"/>
  <c r="I380" i="18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N142" i="15"/>
  <c r="O110" i="15"/>
  <c r="N137" i="15"/>
  <c r="O105" i="15"/>
  <c r="N204" i="15"/>
  <c r="O172" i="15"/>
  <c r="I74" i="15"/>
  <c r="I9" i="15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N211" i="15"/>
  <c r="O179" i="15"/>
  <c r="N358" i="15"/>
  <c r="O326" i="15"/>
  <c r="N386" i="15"/>
  <c r="O354" i="15"/>
  <c r="N237" i="15"/>
  <c r="O205" i="15"/>
  <c r="N170" i="15"/>
  <c r="O138" i="15"/>
  <c r="I42" i="15"/>
  <c r="I105" i="15"/>
  <c r="N178" i="15"/>
  <c r="O146" i="15"/>
  <c r="N150" i="15"/>
  <c r="O118" i="15"/>
  <c r="N417" i="15"/>
  <c r="O385" i="15"/>
  <c r="I227" i="15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I410" i="11"/>
  <c r="I380" i="11"/>
  <c r="I258" i="11"/>
  <c r="I290" i="11"/>
  <c r="I229" i="11"/>
  <c r="I167" i="11"/>
  <c r="I42" i="11"/>
  <c r="I73" i="11"/>
  <c r="Y70" i="11"/>
  <c r="AI69" i="11"/>
  <c r="AK4" i="11"/>
  <c r="I105" i="1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Q73" i="5" l="1"/>
  <c r="R73" i="5" s="1"/>
  <c r="Q41" i="5"/>
  <c r="R41" i="5" s="1"/>
  <c r="Q105" i="5"/>
  <c r="R105" i="5" s="1"/>
  <c r="I350" i="18"/>
  <c r="I383" i="21"/>
  <c r="I441" i="15"/>
  <c r="I290" i="18"/>
  <c r="I75" i="18"/>
  <c r="I259" i="15"/>
  <c r="I320" i="15"/>
  <c r="I167" i="15"/>
  <c r="I230" i="18"/>
  <c r="N261" i="18"/>
  <c r="O261" i="18" s="1"/>
  <c r="I442" i="18"/>
  <c r="I380" i="15"/>
  <c r="I140" i="15"/>
  <c r="O197" i="15"/>
  <c r="I197" i="21"/>
  <c r="I108" i="21"/>
  <c r="I74" i="21"/>
  <c r="I229" i="21"/>
  <c r="I350" i="15"/>
  <c r="I320" i="21"/>
  <c r="I168" i="18"/>
  <c r="I410" i="15"/>
  <c r="AH101" i="5"/>
  <c r="AK101" i="5" s="1"/>
  <c r="O73" i="5"/>
  <c r="I197" i="11"/>
  <c r="I138" i="11"/>
  <c r="O72" i="5"/>
  <c r="AI102" i="5"/>
  <c r="O102" i="5"/>
  <c r="AI38" i="5"/>
  <c r="I72" i="5"/>
  <c r="I350" i="11"/>
  <c r="I139" i="21"/>
  <c r="O71" i="5"/>
  <c r="I410" i="21"/>
  <c r="I107" i="18"/>
  <c r="I320" i="11"/>
  <c r="Y102" i="11"/>
  <c r="Q440" i="21"/>
  <c r="R440" i="21" s="1"/>
  <c r="Q196" i="21"/>
  <c r="R196" i="21" s="1"/>
  <c r="Q289" i="21"/>
  <c r="R289" i="21" s="1"/>
  <c r="Q41" i="21"/>
  <c r="R41" i="21" s="1"/>
  <c r="Q379" i="21"/>
  <c r="R379" i="21" s="1"/>
  <c r="Q136" i="21"/>
  <c r="R136" i="21" s="1"/>
  <c r="Q227" i="21"/>
  <c r="R227" i="21" s="1"/>
  <c r="Q319" i="21"/>
  <c r="R319" i="21" s="1"/>
  <c r="Q73" i="21"/>
  <c r="R73" i="21" s="1"/>
  <c r="Q409" i="21"/>
  <c r="R409" i="21" s="1"/>
  <c r="Q166" i="21"/>
  <c r="R166" i="21" s="1"/>
  <c r="Q9" i="21"/>
  <c r="R9" i="21" s="1"/>
  <c r="Q258" i="21"/>
  <c r="R258" i="21" s="1"/>
  <c r="Q349" i="21"/>
  <c r="R349" i="21" s="1"/>
  <c r="Q105" i="21"/>
  <c r="R105" i="21" s="1"/>
  <c r="Q440" i="18"/>
  <c r="R440" i="18" s="1"/>
  <c r="Q196" i="18"/>
  <c r="R196" i="18" s="1"/>
  <c r="Q289" i="18"/>
  <c r="R289" i="18" s="1"/>
  <c r="Q41" i="18"/>
  <c r="R41" i="18" s="1"/>
  <c r="Q379" i="18"/>
  <c r="R379" i="18" s="1"/>
  <c r="Q136" i="18"/>
  <c r="R136" i="18" s="1"/>
  <c r="Q227" i="18"/>
  <c r="R227" i="18" s="1"/>
  <c r="Q319" i="18"/>
  <c r="R319" i="18" s="1"/>
  <c r="Q73" i="18"/>
  <c r="R73" i="18" s="1"/>
  <c r="Q409" i="18"/>
  <c r="R409" i="18" s="1"/>
  <c r="Q166" i="18"/>
  <c r="R166" i="18" s="1"/>
  <c r="Q9" i="18"/>
  <c r="R9" i="18" s="1"/>
  <c r="Q258" i="18"/>
  <c r="R258" i="18" s="1"/>
  <c r="Q349" i="18"/>
  <c r="R349" i="18" s="1"/>
  <c r="Q105" i="18"/>
  <c r="R105" i="18" s="1"/>
  <c r="Q10" i="5"/>
  <c r="R10" i="5" s="1"/>
  <c r="Q74" i="5"/>
  <c r="R74" i="5" s="1"/>
  <c r="Q106" i="5"/>
  <c r="R106" i="5" s="1"/>
  <c r="Q42" i="5"/>
  <c r="R42" i="5" s="1"/>
  <c r="Q379" i="11"/>
  <c r="R379" i="11" s="1"/>
  <c r="Q136" i="11"/>
  <c r="R136" i="11" s="1"/>
  <c r="Q227" i="11"/>
  <c r="R227" i="11" s="1"/>
  <c r="Q319" i="11"/>
  <c r="R319" i="11" s="1"/>
  <c r="Q409" i="11"/>
  <c r="R409" i="11" s="1"/>
  <c r="Q166" i="11"/>
  <c r="R166" i="11" s="1"/>
  <c r="Q258" i="11"/>
  <c r="R258" i="11" s="1"/>
  <c r="Q349" i="11"/>
  <c r="R349" i="11" s="1"/>
  <c r="Q440" i="11"/>
  <c r="R440" i="11" s="1"/>
  <c r="Q196" i="11"/>
  <c r="R196" i="11" s="1"/>
  <c r="Q289" i="11"/>
  <c r="R289" i="11" s="1"/>
  <c r="Q440" i="15"/>
  <c r="R440" i="15" s="1"/>
  <c r="Q196" i="15"/>
  <c r="R196" i="15" s="1"/>
  <c r="Q289" i="15"/>
  <c r="R289" i="15" s="1"/>
  <c r="Q41" i="15"/>
  <c r="R41" i="15" s="1"/>
  <c r="Q379" i="15"/>
  <c r="R379" i="15" s="1"/>
  <c r="Q136" i="15"/>
  <c r="R136" i="15" s="1"/>
  <c r="Q227" i="15"/>
  <c r="R227" i="15" s="1"/>
  <c r="Q319" i="15"/>
  <c r="R319" i="15" s="1"/>
  <c r="Q73" i="15"/>
  <c r="R73" i="15" s="1"/>
  <c r="Q409" i="15"/>
  <c r="R409" i="15" s="1"/>
  <c r="Q166" i="15"/>
  <c r="R166" i="15" s="1"/>
  <c r="Q9" i="15"/>
  <c r="R9" i="15" s="1"/>
  <c r="Q258" i="15"/>
  <c r="R258" i="15" s="1"/>
  <c r="Q349" i="15"/>
  <c r="R349" i="15" s="1"/>
  <c r="Q105" i="15"/>
  <c r="R105" i="15" s="1"/>
  <c r="Q105" i="11"/>
  <c r="R105" i="11" s="1"/>
  <c r="Q41" i="11"/>
  <c r="R41" i="11" s="1"/>
  <c r="Q73" i="11"/>
  <c r="R73" i="11" s="1"/>
  <c r="Q9" i="11"/>
  <c r="R9" i="11" s="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N450" i="21"/>
  <c r="O450" i="21" s="1"/>
  <c r="O418" i="21"/>
  <c r="I290" i="21"/>
  <c r="N175" i="21"/>
  <c r="O143" i="21"/>
  <c r="N415" i="21"/>
  <c r="O383" i="21"/>
  <c r="I260" i="21"/>
  <c r="I352" i="21"/>
  <c r="N269" i="21"/>
  <c r="O237" i="21"/>
  <c r="N332" i="21"/>
  <c r="O300" i="21"/>
  <c r="N169" i="21"/>
  <c r="O137" i="21"/>
  <c r="I442" i="21"/>
  <c r="N358" i="21"/>
  <c r="O326" i="21"/>
  <c r="I168" i="21"/>
  <c r="N197" i="21"/>
  <c r="O165" i="21"/>
  <c r="O147" i="21"/>
  <c r="N179" i="21"/>
  <c r="I9" i="2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O137" i="18"/>
  <c r="N169" i="18"/>
  <c r="N323" i="18"/>
  <c r="O291" i="18"/>
  <c r="I259" i="18"/>
  <c r="I411" i="18"/>
  <c r="N173" i="18"/>
  <c r="O141" i="18"/>
  <c r="N166" i="18"/>
  <c r="O134" i="18"/>
  <c r="O414" i="18"/>
  <c r="N446" i="18"/>
  <c r="O446" i="18" s="1"/>
  <c r="O351" i="18"/>
  <c r="N383" i="18"/>
  <c r="I141" i="18"/>
  <c r="I381" i="18"/>
  <c r="N175" i="18"/>
  <c r="O143" i="18"/>
  <c r="I197" i="18"/>
  <c r="N199" i="18"/>
  <c r="O167" i="18"/>
  <c r="N456" i="18"/>
  <c r="O456" i="18" s="1"/>
  <c r="O424" i="18"/>
  <c r="N322" i="18"/>
  <c r="O290" i="18"/>
  <c r="I11" i="18"/>
  <c r="N448" i="18"/>
  <c r="O448" i="18" s="1"/>
  <c r="O416" i="18"/>
  <c r="O171" i="18"/>
  <c r="N203" i="18"/>
  <c r="I44" i="18"/>
  <c r="N212" i="15"/>
  <c r="O212" i="15" s="1"/>
  <c r="O180" i="15"/>
  <c r="N390" i="15"/>
  <c r="O358" i="15"/>
  <c r="O209" i="15"/>
  <c r="N241" i="15"/>
  <c r="N236" i="15"/>
  <c r="O204" i="15"/>
  <c r="I228" i="15"/>
  <c r="I290" i="15"/>
  <c r="I43" i="15"/>
  <c r="N269" i="15"/>
  <c r="O237" i="15"/>
  <c r="I198" i="15"/>
  <c r="N261" i="15"/>
  <c r="O229" i="15"/>
  <c r="I10" i="15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I411" i="11"/>
  <c r="I381" i="11"/>
  <c r="I259" i="11"/>
  <c r="I291" i="11"/>
  <c r="I230" i="11"/>
  <c r="I168" i="11"/>
  <c r="I11" i="11"/>
  <c r="I74" i="11"/>
  <c r="I106" i="11"/>
  <c r="I43" i="1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I384" i="21"/>
  <c r="I442" i="15"/>
  <c r="I291" i="18"/>
  <c r="I260" i="15"/>
  <c r="I76" i="18"/>
  <c r="I168" i="15"/>
  <c r="I231" i="18"/>
  <c r="I321" i="15"/>
  <c r="N293" i="18"/>
  <c r="O293" i="18" s="1"/>
  <c r="I381" i="15"/>
  <c r="I443" i="18"/>
  <c r="I141" i="15"/>
  <c r="I109" i="21"/>
  <c r="I198" i="21"/>
  <c r="I351" i="15"/>
  <c r="I75" i="21"/>
  <c r="I230" i="21"/>
  <c r="I411" i="15"/>
  <c r="I169" i="18"/>
  <c r="I321" i="21"/>
  <c r="I139" i="11"/>
  <c r="I198" i="11"/>
  <c r="I108" i="18"/>
  <c r="I73" i="5"/>
  <c r="I351" i="11"/>
  <c r="I411" i="21"/>
  <c r="I321" i="11"/>
  <c r="I140" i="21"/>
  <c r="AI69" i="5"/>
  <c r="AK69" i="5" s="1"/>
  <c r="Q290" i="21"/>
  <c r="R290" i="21" s="1"/>
  <c r="Q42" i="21"/>
  <c r="R42" i="21" s="1"/>
  <c r="Q380" i="21"/>
  <c r="R380" i="21" s="1"/>
  <c r="Q137" i="21"/>
  <c r="R137" i="21" s="1"/>
  <c r="Q228" i="21"/>
  <c r="R228" i="21" s="1"/>
  <c r="Q320" i="21"/>
  <c r="R320" i="21" s="1"/>
  <c r="Q74" i="21"/>
  <c r="R74" i="21" s="1"/>
  <c r="Q410" i="21"/>
  <c r="R410" i="21" s="1"/>
  <c r="Q167" i="21"/>
  <c r="R167" i="21" s="1"/>
  <c r="Q10" i="21"/>
  <c r="R10" i="21" s="1"/>
  <c r="Q259" i="21"/>
  <c r="R259" i="21" s="1"/>
  <c r="Q350" i="21"/>
  <c r="R350" i="21" s="1"/>
  <c r="Q106" i="21"/>
  <c r="R106" i="21" s="1"/>
  <c r="Q441" i="21"/>
  <c r="R441" i="21" s="1"/>
  <c r="Q197" i="21"/>
  <c r="R197" i="21" s="1"/>
  <c r="Q290" i="18"/>
  <c r="R290" i="18" s="1"/>
  <c r="Q42" i="18"/>
  <c r="R42" i="18" s="1"/>
  <c r="Q380" i="18"/>
  <c r="R380" i="18" s="1"/>
  <c r="Q137" i="18"/>
  <c r="R137" i="18" s="1"/>
  <c r="Q228" i="18"/>
  <c r="R228" i="18" s="1"/>
  <c r="Q320" i="18"/>
  <c r="R320" i="18" s="1"/>
  <c r="Q74" i="18"/>
  <c r="R74" i="18" s="1"/>
  <c r="Q410" i="18"/>
  <c r="R410" i="18" s="1"/>
  <c r="Q167" i="18"/>
  <c r="R167" i="18" s="1"/>
  <c r="Q10" i="18"/>
  <c r="R10" i="18" s="1"/>
  <c r="Q259" i="18"/>
  <c r="R259" i="18" s="1"/>
  <c r="Q350" i="18"/>
  <c r="R350" i="18" s="1"/>
  <c r="Q106" i="18"/>
  <c r="R106" i="18" s="1"/>
  <c r="Q441" i="18"/>
  <c r="R441" i="18" s="1"/>
  <c r="Q197" i="18"/>
  <c r="R197" i="18" s="1"/>
  <c r="Q11" i="5"/>
  <c r="R11" i="5" s="1"/>
  <c r="Q43" i="5"/>
  <c r="R43" i="5" s="1"/>
  <c r="Q75" i="5"/>
  <c r="R75" i="5" s="1"/>
  <c r="Q107" i="5"/>
  <c r="R107" i="5" s="1"/>
  <c r="Q290" i="11"/>
  <c r="R290" i="11" s="1"/>
  <c r="Q380" i="11"/>
  <c r="R380" i="11" s="1"/>
  <c r="Q137" i="11"/>
  <c r="R137" i="11" s="1"/>
  <c r="Q228" i="11"/>
  <c r="R228" i="11" s="1"/>
  <c r="Q320" i="11"/>
  <c r="R320" i="11" s="1"/>
  <c r="Q410" i="11"/>
  <c r="R410" i="11" s="1"/>
  <c r="Q167" i="11"/>
  <c r="R167" i="11" s="1"/>
  <c r="Q259" i="11"/>
  <c r="R259" i="11" s="1"/>
  <c r="Q350" i="11"/>
  <c r="R350" i="11" s="1"/>
  <c r="Q441" i="11"/>
  <c r="R441" i="11" s="1"/>
  <c r="Q197" i="11"/>
  <c r="R197" i="11" s="1"/>
  <c r="Q290" i="15"/>
  <c r="R290" i="15" s="1"/>
  <c r="Q42" i="15"/>
  <c r="R42" i="15" s="1"/>
  <c r="Q380" i="15"/>
  <c r="R380" i="15" s="1"/>
  <c r="Q137" i="15"/>
  <c r="R137" i="15" s="1"/>
  <c r="Q228" i="15"/>
  <c r="R228" i="15" s="1"/>
  <c r="Q320" i="15"/>
  <c r="R320" i="15" s="1"/>
  <c r="Q74" i="15"/>
  <c r="R74" i="15" s="1"/>
  <c r="Q410" i="15"/>
  <c r="R410" i="15" s="1"/>
  <c r="Q167" i="15"/>
  <c r="R167" i="15" s="1"/>
  <c r="Q10" i="15"/>
  <c r="R10" i="15" s="1"/>
  <c r="Q259" i="15"/>
  <c r="R259" i="15" s="1"/>
  <c r="Q350" i="15"/>
  <c r="R350" i="15" s="1"/>
  <c r="Q106" i="15"/>
  <c r="R106" i="15" s="1"/>
  <c r="Q441" i="15"/>
  <c r="R441" i="15" s="1"/>
  <c r="Q197" i="15"/>
  <c r="R197" i="15" s="1"/>
  <c r="Q42" i="11"/>
  <c r="R42" i="11" s="1"/>
  <c r="Q74" i="11"/>
  <c r="R74" i="11" s="1"/>
  <c r="Q10" i="11"/>
  <c r="R10" i="11" s="1"/>
  <c r="Q106" i="11"/>
  <c r="R106" i="11" s="1"/>
  <c r="O266" i="21"/>
  <c r="N298" i="21"/>
  <c r="O169" i="21"/>
  <c r="N201" i="21"/>
  <c r="I261" i="21"/>
  <c r="I291" i="2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O200" i="21"/>
  <c r="N232" i="21"/>
  <c r="N390" i="21"/>
  <c r="O358" i="21"/>
  <c r="I10" i="21"/>
  <c r="I169" i="2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N448" i="21"/>
  <c r="O448" i="21" s="1"/>
  <c r="O416" i="21"/>
  <c r="I353" i="21"/>
  <c r="N331" i="21"/>
  <c r="O299" i="21"/>
  <c r="I412" i="18"/>
  <c r="I382" i="18"/>
  <c r="I142" i="18"/>
  <c r="I12" i="18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I45" i="18"/>
  <c r="N354" i="18"/>
  <c r="O322" i="18"/>
  <c r="N235" i="18"/>
  <c r="O203" i="18"/>
  <c r="N231" i="18"/>
  <c r="O199" i="18"/>
  <c r="N207" i="18"/>
  <c r="O175" i="18"/>
  <c r="N205" i="18"/>
  <c r="O173" i="18"/>
  <c r="I260" i="18"/>
  <c r="N201" i="18"/>
  <c r="O169" i="18"/>
  <c r="I321" i="18"/>
  <c r="N202" i="18"/>
  <c r="O170" i="18"/>
  <c r="N242" i="15"/>
  <c r="O210" i="15"/>
  <c r="I11" i="15"/>
  <c r="N324" i="15"/>
  <c r="O292" i="15"/>
  <c r="N201" i="15"/>
  <c r="O169" i="15"/>
  <c r="I199" i="15"/>
  <c r="N450" i="15"/>
  <c r="O450" i="15" s="1"/>
  <c r="O418" i="15"/>
  <c r="N234" i="15"/>
  <c r="O202" i="15"/>
  <c r="I107" i="15"/>
  <c r="I229" i="15"/>
  <c r="I76" i="15"/>
  <c r="N301" i="15"/>
  <c r="O269" i="15"/>
  <c r="N268" i="15"/>
  <c r="O236" i="15"/>
  <c r="N296" i="15"/>
  <c r="O264" i="15"/>
  <c r="N206" i="15"/>
  <c r="O174" i="15"/>
  <c r="N207" i="15"/>
  <c r="O175" i="15"/>
  <c r="I44" i="15"/>
  <c r="N273" i="15"/>
  <c r="O241" i="15"/>
  <c r="N422" i="15"/>
  <c r="O390" i="15"/>
  <c r="N387" i="15"/>
  <c r="O355" i="15"/>
  <c r="I291" i="15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I412" i="11"/>
  <c r="I382" i="11"/>
  <c r="I260" i="11"/>
  <c r="I292" i="11"/>
  <c r="I231" i="11"/>
  <c r="I169" i="11"/>
  <c r="I12" i="11"/>
  <c r="I107" i="11"/>
  <c r="I75" i="11"/>
  <c r="I44" i="11"/>
  <c r="O76" i="5"/>
  <c r="AH37" i="5"/>
  <c r="AK37" i="5" s="1"/>
  <c r="O11" i="5"/>
  <c r="O46" i="5"/>
  <c r="I352" i="18" l="1"/>
  <c r="I385" i="21"/>
  <c r="I443" i="15"/>
  <c r="I292" i="18"/>
  <c r="I261" i="15"/>
  <c r="I232" i="18"/>
  <c r="I77" i="18"/>
  <c r="I169" i="15"/>
  <c r="N325" i="18"/>
  <c r="O325" i="18" s="1"/>
  <c r="I322" i="15"/>
  <c r="I444" i="18"/>
  <c r="I382" i="15"/>
  <c r="I142" i="15"/>
  <c r="I199" i="21"/>
  <c r="I110" i="21"/>
  <c r="I352" i="15"/>
  <c r="I76" i="21"/>
  <c r="I412" i="15"/>
  <c r="I170" i="18"/>
  <c r="I231" i="21"/>
  <c r="I322" i="21"/>
  <c r="I140" i="11"/>
  <c r="I199" i="11"/>
  <c r="I412" i="21"/>
  <c r="I74" i="5"/>
  <c r="I352" i="11"/>
  <c r="I109" i="18"/>
  <c r="I322" i="11"/>
  <c r="I141" i="21"/>
  <c r="Q381" i="21"/>
  <c r="R381" i="21" s="1"/>
  <c r="Q138" i="21"/>
  <c r="R138" i="21" s="1"/>
  <c r="Q229" i="21"/>
  <c r="R229" i="21" s="1"/>
  <c r="Q321" i="21"/>
  <c r="R321" i="21" s="1"/>
  <c r="Q75" i="21"/>
  <c r="R75" i="21" s="1"/>
  <c r="Q411" i="21"/>
  <c r="R411" i="21" s="1"/>
  <c r="Q168" i="21"/>
  <c r="R168" i="21" s="1"/>
  <c r="Q11" i="21"/>
  <c r="R11" i="21" s="1"/>
  <c r="Q260" i="21"/>
  <c r="R260" i="21" s="1"/>
  <c r="Q351" i="21"/>
  <c r="R351" i="21" s="1"/>
  <c r="Q107" i="21"/>
  <c r="R107" i="21" s="1"/>
  <c r="Q442" i="21"/>
  <c r="R442" i="21" s="1"/>
  <c r="Q198" i="21"/>
  <c r="R198" i="21" s="1"/>
  <c r="Q291" i="21"/>
  <c r="R291" i="21" s="1"/>
  <c r="Q43" i="21"/>
  <c r="R43" i="21" s="1"/>
  <c r="Q381" i="18"/>
  <c r="R381" i="18" s="1"/>
  <c r="Q138" i="18"/>
  <c r="R138" i="18" s="1"/>
  <c r="Q229" i="18"/>
  <c r="R229" i="18" s="1"/>
  <c r="Q321" i="18"/>
  <c r="R321" i="18" s="1"/>
  <c r="Q75" i="18"/>
  <c r="R75" i="18" s="1"/>
  <c r="Q411" i="18"/>
  <c r="R411" i="18" s="1"/>
  <c r="Q168" i="18"/>
  <c r="R168" i="18" s="1"/>
  <c r="Q11" i="18"/>
  <c r="R11" i="18" s="1"/>
  <c r="Q260" i="18"/>
  <c r="R260" i="18" s="1"/>
  <c r="Q351" i="18"/>
  <c r="R351" i="18" s="1"/>
  <c r="Q107" i="18"/>
  <c r="R107" i="18" s="1"/>
  <c r="Q442" i="18"/>
  <c r="R442" i="18" s="1"/>
  <c r="Q198" i="18"/>
  <c r="R198" i="18" s="1"/>
  <c r="Q291" i="18"/>
  <c r="R291" i="18" s="1"/>
  <c r="Q43" i="18"/>
  <c r="R43" i="18" s="1"/>
  <c r="Q12" i="5"/>
  <c r="R12" i="5" s="1"/>
  <c r="Q44" i="5"/>
  <c r="R44" i="5" s="1"/>
  <c r="Q76" i="5"/>
  <c r="R76" i="5" s="1"/>
  <c r="Q108" i="5"/>
  <c r="R108" i="5" s="1"/>
  <c r="Q442" i="11"/>
  <c r="R442" i="11" s="1"/>
  <c r="Q198" i="11"/>
  <c r="R198" i="11" s="1"/>
  <c r="Q291" i="11"/>
  <c r="R291" i="11" s="1"/>
  <c r="Q381" i="11"/>
  <c r="R381" i="11" s="1"/>
  <c r="Q138" i="11"/>
  <c r="R138" i="11" s="1"/>
  <c r="Q229" i="11"/>
  <c r="R229" i="11" s="1"/>
  <c r="Q321" i="11"/>
  <c r="R321" i="11" s="1"/>
  <c r="Q411" i="11"/>
  <c r="R411" i="11" s="1"/>
  <c r="Q168" i="11"/>
  <c r="R168" i="11" s="1"/>
  <c r="Q260" i="11"/>
  <c r="R260" i="11" s="1"/>
  <c r="Q351" i="11"/>
  <c r="R351" i="11" s="1"/>
  <c r="Q381" i="15"/>
  <c r="R381" i="15" s="1"/>
  <c r="Q138" i="15"/>
  <c r="R138" i="15" s="1"/>
  <c r="Q229" i="15"/>
  <c r="R229" i="15" s="1"/>
  <c r="Q321" i="15"/>
  <c r="R321" i="15" s="1"/>
  <c r="Q75" i="15"/>
  <c r="R75" i="15" s="1"/>
  <c r="Q411" i="15"/>
  <c r="R411" i="15" s="1"/>
  <c r="Q168" i="15"/>
  <c r="R168" i="15" s="1"/>
  <c r="Q11" i="15"/>
  <c r="R11" i="15" s="1"/>
  <c r="Q260" i="15"/>
  <c r="R260" i="15" s="1"/>
  <c r="Q351" i="15"/>
  <c r="R351" i="15" s="1"/>
  <c r="Q107" i="15"/>
  <c r="R107" i="15" s="1"/>
  <c r="Q442" i="15"/>
  <c r="R442" i="15" s="1"/>
  <c r="Q198" i="15"/>
  <c r="R198" i="15" s="1"/>
  <c r="Q291" i="15"/>
  <c r="R291" i="15" s="1"/>
  <c r="Q43" i="15"/>
  <c r="R43" i="15" s="1"/>
  <c r="Q43" i="11"/>
  <c r="R43" i="11" s="1"/>
  <c r="Q75" i="11"/>
  <c r="R75" i="11" s="1"/>
  <c r="Q11" i="11"/>
  <c r="R11" i="11" s="1"/>
  <c r="Q107" i="11"/>
  <c r="R107" i="11" s="1"/>
  <c r="I444" i="2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O420" i="21"/>
  <c r="N452" i="21"/>
  <c r="O452" i="21" s="1"/>
  <c r="I262" i="21"/>
  <c r="N330" i="21"/>
  <c r="O298" i="21"/>
  <c r="N261" i="21"/>
  <c r="O229" i="21"/>
  <c r="I354" i="21"/>
  <c r="I170" i="21"/>
  <c r="N305" i="21"/>
  <c r="O305" i="21" s="1"/>
  <c r="O273" i="21"/>
  <c r="I11" i="21"/>
  <c r="N233" i="21"/>
  <c r="O201" i="21"/>
  <c r="N239" i="21"/>
  <c r="O207" i="21"/>
  <c r="I45" i="21"/>
  <c r="N422" i="21"/>
  <c r="O390" i="21"/>
  <c r="N264" i="21"/>
  <c r="O232" i="21"/>
  <c r="N243" i="18"/>
  <c r="O243" i="18" s="1"/>
  <c r="O211" i="18"/>
  <c r="N240" i="18"/>
  <c r="O208" i="18"/>
  <c r="I383" i="18"/>
  <c r="I322" i="18"/>
  <c r="N239" i="18"/>
  <c r="O207" i="18"/>
  <c r="N267" i="18"/>
  <c r="O235" i="18"/>
  <c r="I199" i="18"/>
  <c r="O355" i="18"/>
  <c r="N387" i="18"/>
  <c r="N447" i="18"/>
  <c r="O447" i="18" s="1"/>
  <c r="O415" i="18"/>
  <c r="N233" i="18"/>
  <c r="O201" i="18"/>
  <c r="I261" i="18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I13" i="18"/>
  <c r="I143" i="18"/>
  <c r="I413" i="18"/>
  <c r="N391" i="15"/>
  <c r="O359" i="15"/>
  <c r="N325" i="15"/>
  <c r="O293" i="15"/>
  <c r="I292" i="15"/>
  <c r="N419" i="15"/>
  <c r="O387" i="15"/>
  <c r="N328" i="15"/>
  <c r="O296" i="15"/>
  <c r="I77" i="15"/>
  <c r="I230" i="15"/>
  <c r="N266" i="15"/>
  <c r="O234" i="15"/>
  <c r="N454" i="15"/>
  <c r="O454" i="15" s="1"/>
  <c r="O422" i="15"/>
  <c r="N238" i="15"/>
  <c r="O206" i="15"/>
  <c r="I12" i="15"/>
  <c r="N305" i="15"/>
  <c r="O305" i="15" s="1"/>
  <c r="O273" i="15"/>
  <c r="N239" i="15"/>
  <c r="O207" i="15"/>
  <c r="I108" i="15"/>
  <c r="N356" i="15"/>
  <c r="O324" i="15"/>
  <c r="N300" i="15"/>
  <c r="O268" i="15"/>
  <c r="N274" i="15"/>
  <c r="O274" i="15" s="1"/>
  <c r="O242" i="15"/>
  <c r="I45" i="15"/>
  <c r="N333" i="15"/>
  <c r="O301" i="15"/>
  <c r="I200" i="15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I413" i="11"/>
  <c r="I383" i="11"/>
  <c r="I261" i="11"/>
  <c r="I293" i="11"/>
  <c r="I232" i="11"/>
  <c r="I170" i="11"/>
  <c r="I76" i="11"/>
  <c r="I45" i="11"/>
  <c r="I108" i="11"/>
  <c r="I13" i="11"/>
  <c r="O77" i="5"/>
  <c r="O12" i="5"/>
  <c r="O47" i="5"/>
  <c r="I386" i="21" l="1"/>
  <c r="I444" i="15"/>
  <c r="I353" i="18"/>
  <c r="I262" i="15"/>
  <c r="I293" i="18"/>
  <c r="I233" i="18"/>
  <c r="I78" i="18"/>
  <c r="I170" i="15"/>
  <c r="N357" i="18"/>
  <c r="O357" i="18" s="1"/>
  <c r="I323" i="15"/>
  <c r="I383" i="15"/>
  <c r="I445" i="18"/>
  <c r="I111" i="21"/>
  <c r="I143" i="15"/>
  <c r="I200" i="21"/>
  <c r="I77" i="21"/>
  <c r="I353" i="15"/>
  <c r="I413" i="15"/>
  <c r="I171" i="18"/>
  <c r="I141" i="11"/>
  <c r="I232" i="21"/>
  <c r="I323" i="21"/>
  <c r="I200" i="11"/>
  <c r="I110" i="18"/>
  <c r="I353" i="11"/>
  <c r="I323" i="11"/>
  <c r="I75" i="5"/>
  <c r="I142" i="21"/>
  <c r="I413" i="21"/>
  <c r="Q230" i="21"/>
  <c r="R230" i="21" s="1"/>
  <c r="Q322" i="21"/>
  <c r="R322" i="21" s="1"/>
  <c r="Q76" i="21"/>
  <c r="R76" i="21" s="1"/>
  <c r="Q412" i="21"/>
  <c r="R412" i="21" s="1"/>
  <c r="Q169" i="21"/>
  <c r="R169" i="21" s="1"/>
  <c r="Q12" i="21"/>
  <c r="R12" i="21" s="1"/>
  <c r="Q261" i="21"/>
  <c r="R261" i="21" s="1"/>
  <c r="Q352" i="21"/>
  <c r="R352" i="21" s="1"/>
  <c r="Q108" i="21"/>
  <c r="R108" i="21" s="1"/>
  <c r="Q443" i="21"/>
  <c r="R443" i="21" s="1"/>
  <c r="Q199" i="21"/>
  <c r="R199" i="21" s="1"/>
  <c r="Q292" i="21"/>
  <c r="R292" i="21" s="1"/>
  <c r="Q44" i="21"/>
  <c r="R44" i="21" s="1"/>
  <c r="Q382" i="21"/>
  <c r="R382" i="21" s="1"/>
  <c r="Q139" i="21"/>
  <c r="R139" i="21" s="1"/>
  <c r="Q230" i="18"/>
  <c r="R230" i="18" s="1"/>
  <c r="Q322" i="18"/>
  <c r="R322" i="18" s="1"/>
  <c r="Q76" i="18"/>
  <c r="R76" i="18" s="1"/>
  <c r="Q412" i="18"/>
  <c r="R412" i="18" s="1"/>
  <c r="Q169" i="18"/>
  <c r="R169" i="18" s="1"/>
  <c r="Q12" i="18"/>
  <c r="R12" i="18" s="1"/>
  <c r="Q261" i="18"/>
  <c r="R261" i="18" s="1"/>
  <c r="Q352" i="18"/>
  <c r="R352" i="18" s="1"/>
  <c r="Q108" i="18"/>
  <c r="R108" i="18" s="1"/>
  <c r="Q443" i="18"/>
  <c r="R443" i="18" s="1"/>
  <c r="Q199" i="18"/>
  <c r="R199" i="18" s="1"/>
  <c r="Q292" i="18"/>
  <c r="R292" i="18" s="1"/>
  <c r="Q44" i="18"/>
  <c r="R44" i="18" s="1"/>
  <c r="Q382" i="18"/>
  <c r="R382" i="18" s="1"/>
  <c r="Q139" i="18"/>
  <c r="R139" i="18" s="1"/>
  <c r="Q13" i="5"/>
  <c r="R13" i="5" s="1"/>
  <c r="Q45" i="5"/>
  <c r="R45" i="5" s="1"/>
  <c r="Q77" i="5"/>
  <c r="R77" i="5" s="1"/>
  <c r="Q109" i="5"/>
  <c r="R109" i="5" s="1"/>
  <c r="Q352" i="11"/>
  <c r="R352" i="11" s="1"/>
  <c r="Q443" i="11"/>
  <c r="R443" i="11" s="1"/>
  <c r="Q199" i="11"/>
  <c r="R199" i="11" s="1"/>
  <c r="Q292" i="11"/>
  <c r="R292" i="11" s="1"/>
  <c r="Q382" i="11"/>
  <c r="R382" i="11" s="1"/>
  <c r="Q139" i="11"/>
  <c r="R139" i="11" s="1"/>
  <c r="Q230" i="11"/>
  <c r="R230" i="11" s="1"/>
  <c r="Q322" i="11"/>
  <c r="R322" i="11" s="1"/>
  <c r="Q412" i="11"/>
  <c r="R412" i="11" s="1"/>
  <c r="Q169" i="11"/>
  <c r="R169" i="11" s="1"/>
  <c r="Q261" i="11"/>
  <c r="R261" i="11" s="1"/>
  <c r="Q230" i="15"/>
  <c r="R230" i="15" s="1"/>
  <c r="Q322" i="15"/>
  <c r="R322" i="15" s="1"/>
  <c r="Q76" i="15"/>
  <c r="R76" i="15" s="1"/>
  <c r="Q412" i="15"/>
  <c r="R412" i="15" s="1"/>
  <c r="Q169" i="15"/>
  <c r="R169" i="15" s="1"/>
  <c r="Q12" i="15"/>
  <c r="R12" i="15" s="1"/>
  <c r="Q261" i="15"/>
  <c r="R261" i="15" s="1"/>
  <c r="Q352" i="15"/>
  <c r="R352" i="15" s="1"/>
  <c r="Q108" i="15"/>
  <c r="R108" i="15" s="1"/>
  <c r="Q443" i="15"/>
  <c r="R443" i="15" s="1"/>
  <c r="Q199" i="15"/>
  <c r="R199" i="15" s="1"/>
  <c r="Q292" i="15"/>
  <c r="R292" i="15" s="1"/>
  <c r="Q44" i="15"/>
  <c r="R44" i="15" s="1"/>
  <c r="Q382" i="15"/>
  <c r="R382" i="15" s="1"/>
  <c r="Q139" i="15"/>
  <c r="R139" i="15" s="1"/>
  <c r="Q76" i="11"/>
  <c r="R76" i="11" s="1"/>
  <c r="Q12" i="11"/>
  <c r="R12" i="11" s="1"/>
  <c r="Q108" i="11"/>
  <c r="R108" i="11" s="1"/>
  <c r="Q44" i="11"/>
  <c r="R44" i="11" s="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I263" i="21"/>
  <c r="N296" i="21"/>
  <c r="O264" i="21"/>
  <c r="I445" i="21"/>
  <c r="I171" i="21"/>
  <c r="N365" i="21"/>
  <c r="O365" i="21" s="1"/>
  <c r="O333" i="21"/>
  <c r="N265" i="21"/>
  <c r="O233" i="21"/>
  <c r="N327" i="21"/>
  <c r="O295" i="21"/>
  <c r="I46" i="21"/>
  <c r="I12" i="21"/>
  <c r="I293" i="21"/>
  <c r="I144" i="18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N262" i="18"/>
  <c r="O230" i="18"/>
  <c r="I47" i="18"/>
  <c r="I323" i="18"/>
  <c r="I384" i="18"/>
  <c r="N418" i="18"/>
  <c r="O386" i="18"/>
  <c r="I262" i="18"/>
  <c r="I414" i="18"/>
  <c r="I200" i="18"/>
  <c r="I78" i="15"/>
  <c r="N451" i="15"/>
  <c r="O451" i="15" s="1"/>
  <c r="O419" i="15"/>
  <c r="I201" i="15"/>
  <c r="I13" i="15"/>
  <c r="N271" i="15"/>
  <c r="O239" i="15"/>
  <c r="O266" i="15"/>
  <c r="N298" i="15"/>
  <c r="N332" i="15"/>
  <c r="O300" i="15"/>
  <c r="I231" i="15"/>
  <c r="N265" i="15"/>
  <c r="O233" i="15"/>
  <c r="N357" i="15"/>
  <c r="O325" i="15"/>
  <c r="I46" i="15"/>
  <c r="N360" i="15"/>
  <c r="O328" i="15"/>
  <c r="I293" i="15"/>
  <c r="I109" i="15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I414" i="11"/>
  <c r="I384" i="11"/>
  <c r="I262" i="11"/>
  <c r="I294" i="11"/>
  <c r="I233" i="11"/>
  <c r="I171" i="11"/>
  <c r="I46" i="11"/>
  <c r="I14" i="11"/>
  <c r="I77" i="11"/>
  <c r="I109" i="11"/>
  <c r="O78" i="5"/>
  <c r="O13" i="5"/>
  <c r="O48" i="5"/>
  <c r="I445" i="15" l="1"/>
  <c r="I387" i="21"/>
  <c r="I354" i="18"/>
  <c r="I263" i="15"/>
  <c r="I294" i="18"/>
  <c r="I234" i="18"/>
  <c r="N389" i="18"/>
  <c r="O389" i="18" s="1"/>
  <c r="I79" i="18"/>
  <c r="I171" i="15"/>
  <c r="I112" i="21"/>
  <c r="I324" i="15"/>
  <c r="I384" i="15"/>
  <c r="I446" i="18"/>
  <c r="I144" i="15"/>
  <c r="I414" i="15"/>
  <c r="I201" i="21"/>
  <c r="I78" i="21"/>
  <c r="I354" i="15"/>
  <c r="I142" i="11"/>
  <c r="I172" i="18"/>
  <c r="I324" i="21"/>
  <c r="I233" i="21"/>
  <c r="I201" i="11"/>
  <c r="I324" i="11"/>
  <c r="I143" i="21"/>
  <c r="I76" i="5"/>
  <c r="I414" i="21"/>
  <c r="I354" i="11"/>
  <c r="I111" i="18"/>
  <c r="Q323" i="21"/>
  <c r="R323" i="21" s="1"/>
  <c r="Q77" i="21"/>
  <c r="R77" i="21" s="1"/>
  <c r="Q413" i="21"/>
  <c r="R413" i="21" s="1"/>
  <c r="Q170" i="21"/>
  <c r="R170" i="21" s="1"/>
  <c r="Q13" i="21"/>
  <c r="R13" i="21" s="1"/>
  <c r="Q262" i="21"/>
  <c r="R262" i="21" s="1"/>
  <c r="Q353" i="21"/>
  <c r="R353" i="21" s="1"/>
  <c r="Q109" i="21"/>
  <c r="R109" i="21" s="1"/>
  <c r="Q444" i="21"/>
  <c r="R444" i="21" s="1"/>
  <c r="Q200" i="21"/>
  <c r="R200" i="21" s="1"/>
  <c r="Q293" i="21"/>
  <c r="R293" i="21" s="1"/>
  <c r="Q45" i="21"/>
  <c r="R45" i="21" s="1"/>
  <c r="Q383" i="21"/>
  <c r="R383" i="21" s="1"/>
  <c r="Q140" i="21"/>
  <c r="R140" i="21" s="1"/>
  <c r="Q231" i="21"/>
  <c r="R231" i="21" s="1"/>
  <c r="Q323" i="18"/>
  <c r="R323" i="18" s="1"/>
  <c r="Q77" i="18"/>
  <c r="R77" i="18" s="1"/>
  <c r="Q413" i="18"/>
  <c r="R413" i="18" s="1"/>
  <c r="Q170" i="18"/>
  <c r="R170" i="18" s="1"/>
  <c r="Q13" i="18"/>
  <c r="R13" i="18" s="1"/>
  <c r="Q262" i="18"/>
  <c r="R262" i="18" s="1"/>
  <c r="Q353" i="18"/>
  <c r="R353" i="18" s="1"/>
  <c r="Q109" i="18"/>
  <c r="R109" i="18" s="1"/>
  <c r="Q444" i="18"/>
  <c r="R444" i="18" s="1"/>
  <c r="Q200" i="18"/>
  <c r="R200" i="18" s="1"/>
  <c r="Q293" i="18"/>
  <c r="R293" i="18" s="1"/>
  <c r="Q45" i="18"/>
  <c r="R45" i="18" s="1"/>
  <c r="Q383" i="18"/>
  <c r="R383" i="18" s="1"/>
  <c r="Q140" i="18"/>
  <c r="R140" i="18" s="1"/>
  <c r="Q231" i="18"/>
  <c r="R231" i="18" s="1"/>
  <c r="Q14" i="5"/>
  <c r="R14" i="5" s="1"/>
  <c r="Q110" i="5"/>
  <c r="R110" i="5" s="1"/>
  <c r="Q46" i="5"/>
  <c r="R46" i="5" s="1"/>
  <c r="Q78" i="5"/>
  <c r="R78" i="5" s="1"/>
  <c r="Q262" i="11"/>
  <c r="R262" i="11" s="1"/>
  <c r="Q353" i="11"/>
  <c r="R353" i="11" s="1"/>
  <c r="Q444" i="11"/>
  <c r="R444" i="11" s="1"/>
  <c r="Q200" i="11"/>
  <c r="R200" i="11" s="1"/>
  <c r="Q293" i="11"/>
  <c r="R293" i="11" s="1"/>
  <c r="Q383" i="11"/>
  <c r="R383" i="11" s="1"/>
  <c r="Q140" i="11"/>
  <c r="R140" i="11" s="1"/>
  <c r="Q231" i="11"/>
  <c r="R231" i="11" s="1"/>
  <c r="Q323" i="11"/>
  <c r="R323" i="11" s="1"/>
  <c r="Q413" i="11"/>
  <c r="R413" i="11" s="1"/>
  <c r="Q170" i="11"/>
  <c r="R170" i="11" s="1"/>
  <c r="Q323" i="15"/>
  <c r="R323" i="15" s="1"/>
  <c r="Q77" i="15"/>
  <c r="R77" i="15" s="1"/>
  <c r="Q413" i="15"/>
  <c r="R413" i="15" s="1"/>
  <c r="Q170" i="15"/>
  <c r="R170" i="15" s="1"/>
  <c r="Q13" i="15"/>
  <c r="R13" i="15" s="1"/>
  <c r="Q262" i="15"/>
  <c r="R262" i="15" s="1"/>
  <c r="Q353" i="15"/>
  <c r="R353" i="15" s="1"/>
  <c r="Q109" i="15"/>
  <c r="R109" i="15" s="1"/>
  <c r="Q444" i="15"/>
  <c r="R444" i="15" s="1"/>
  <c r="Q200" i="15"/>
  <c r="R200" i="15" s="1"/>
  <c r="Q293" i="15"/>
  <c r="R293" i="15" s="1"/>
  <c r="Q45" i="15"/>
  <c r="R45" i="15" s="1"/>
  <c r="Q383" i="15"/>
  <c r="R383" i="15" s="1"/>
  <c r="Q140" i="15"/>
  <c r="R140" i="15" s="1"/>
  <c r="Q231" i="15"/>
  <c r="R231" i="15" s="1"/>
  <c r="Q77" i="11"/>
  <c r="R77" i="11" s="1"/>
  <c r="Q13" i="11"/>
  <c r="R13" i="11" s="1"/>
  <c r="Q109" i="11"/>
  <c r="R109" i="11" s="1"/>
  <c r="Q45" i="11"/>
  <c r="R45" i="11" s="1"/>
  <c r="I356" i="21"/>
  <c r="I13" i="21"/>
  <c r="N359" i="21"/>
  <c r="O327" i="21"/>
  <c r="I172" i="21"/>
  <c r="I294" i="21"/>
  <c r="N297" i="21"/>
  <c r="O265" i="21"/>
  <c r="N394" i="21"/>
  <c r="O394" i="21" s="1"/>
  <c r="O362" i="21"/>
  <c r="N325" i="21"/>
  <c r="O293" i="21"/>
  <c r="I47" i="21"/>
  <c r="N302" i="21"/>
  <c r="O270" i="21"/>
  <c r="N328" i="21"/>
  <c r="O296" i="21"/>
  <c r="I264" i="21"/>
  <c r="N303" i="21"/>
  <c r="O271" i="21"/>
  <c r="I446" i="21"/>
  <c r="I263" i="18"/>
  <c r="I324" i="18"/>
  <c r="I15" i="18"/>
  <c r="O266" i="18"/>
  <c r="N298" i="18"/>
  <c r="N304" i="18"/>
  <c r="O304" i="18" s="1"/>
  <c r="O272" i="18"/>
  <c r="I48" i="18"/>
  <c r="N327" i="18"/>
  <c r="O295" i="18"/>
  <c r="N297" i="18"/>
  <c r="O265" i="18"/>
  <c r="N303" i="18"/>
  <c r="O271" i="18"/>
  <c r="I145" i="18"/>
  <c r="N294" i="18"/>
  <c r="O262" i="18"/>
  <c r="N451" i="18"/>
  <c r="O451" i="18" s="1"/>
  <c r="O419" i="18"/>
  <c r="I201" i="18"/>
  <c r="O269" i="18"/>
  <c r="N301" i="18"/>
  <c r="I415" i="18"/>
  <c r="I385" i="18"/>
  <c r="N450" i="18"/>
  <c r="O450" i="18" s="1"/>
  <c r="O418" i="18"/>
  <c r="N331" i="18"/>
  <c r="O299" i="18"/>
  <c r="I232" i="15"/>
  <c r="N330" i="15"/>
  <c r="O298" i="15"/>
  <c r="O271" i="15"/>
  <c r="N303" i="15"/>
  <c r="I110" i="15"/>
  <c r="I47" i="15"/>
  <c r="I14" i="15"/>
  <c r="O357" i="15"/>
  <c r="N389" i="15"/>
  <c r="N455" i="15"/>
  <c r="O455" i="15" s="1"/>
  <c r="O423" i="15"/>
  <c r="I294" i="15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I202" i="15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I415" i="11"/>
  <c r="I385" i="11"/>
  <c r="I263" i="11"/>
  <c r="I295" i="11"/>
  <c r="I234" i="11"/>
  <c r="I172" i="11"/>
  <c r="I110" i="11"/>
  <c r="I47" i="11"/>
  <c r="I15" i="11"/>
  <c r="I78" i="11"/>
  <c r="O79" i="5"/>
  <c r="O14" i="5"/>
  <c r="O49" i="5"/>
  <c r="I446" i="15" l="1"/>
  <c r="I355" i="18"/>
  <c r="I388" i="21"/>
  <c r="I264" i="15"/>
  <c r="I295" i="18"/>
  <c r="N421" i="18"/>
  <c r="O421" i="18" s="1"/>
  <c r="I235" i="18"/>
  <c r="I172" i="15"/>
  <c r="I80" i="18"/>
  <c r="I325" i="15"/>
  <c r="I113" i="21"/>
  <c r="I447" i="18"/>
  <c r="I385" i="15"/>
  <c r="I145" i="15"/>
  <c r="I415" i="15"/>
  <c r="I143" i="11"/>
  <c r="I355" i="15"/>
  <c r="I79" i="21"/>
  <c r="I202" i="21"/>
  <c r="I173" i="18"/>
  <c r="I234" i="21"/>
  <c r="I325" i="21"/>
  <c r="I202" i="11"/>
  <c r="I325" i="11"/>
  <c r="I144" i="21"/>
  <c r="I112" i="18"/>
  <c r="I415" i="21"/>
  <c r="I355" i="11"/>
  <c r="I77" i="5"/>
  <c r="Q414" i="21"/>
  <c r="R414" i="21" s="1"/>
  <c r="Q171" i="21"/>
  <c r="R171" i="21" s="1"/>
  <c r="Q14" i="21"/>
  <c r="R14" i="21" s="1"/>
  <c r="Q263" i="21"/>
  <c r="R263" i="21" s="1"/>
  <c r="Q354" i="21"/>
  <c r="R354" i="21" s="1"/>
  <c r="Q110" i="21"/>
  <c r="R110" i="21" s="1"/>
  <c r="Q445" i="21"/>
  <c r="R445" i="21" s="1"/>
  <c r="Q201" i="21"/>
  <c r="R201" i="21" s="1"/>
  <c r="Q294" i="21"/>
  <c r="R294" i="21" s="1"/>
  <c r="Q46" i="21"/>
  <c r="R46" i="21" s="1"/>
  <c r="Q384" i="21"/>
  <c r="R384" i="21" s="1"/>
  <c r="Q141" i="21"/>
  <c r="R141" i="21" s="1"/>
  <c r="Q232" i="21"/>
  <c r="R232" i="21" s="1"/>
  <c r="Q324" i="21"/>
  <c r="R324" i="21" s="1"/>
  <c r="Q78" i="21"/>
  <c r="R78" i="21" s="1"/>
  <c r="Q414" i="18"/>
  <c r="R414" i="18" s="1"/>
  <c r="Q171" i="18"/>
  <c r="R171" i="18" s="1"/>
  <c r="Q14" i="18"/>
  <c r="R14" i="18" s="1"/>
  <c r="Q263" i="18"/>
  <c r="R263" i="18" s="1"/>
  <c r="Q354" i="18"/>
  <c r="R354" i="18" s="1"/>
  <c r="Q110" i="18"/>
  <c r="R110" i="18" s="1"/>
  <c r="Q445" i="18"/>
  <c r="R445" i="18" s="1"/>
  <c r="Q201" i="18"/>
  <c r="R201" i="18" s="1"/>
  <c r="Q294" i="18"/>
  <c r="R294" i="18" s="1"/>
  <c r="Q46" i="18"/>
  <c r="R46" i="18" s="1"/>
  <c r="Q384" i="18"/>
  <c r="R384" i="18" s="1"/>
  <c r="Q141" i="18"/>
  <c r="R141" i="18" s="1"/>
  <c r="Q232" i="18"/>
  <c r="R232" i="18" s="1"/>
  <c r="Q324" i="18"/>
  <c r="R324" i="18" s="1"/>
  <c r="Q78" i="18"/>
  <c r="R78" i="18" s="1"/>
  <c r="Q15" i="5"/>
  <c r="R15" i="5" s="1"/>
  <c r="Q111" i="5"/>
  <c r="R111" i="5" s="1"/>
  <c r="Q47" i="5"/>
  <c r="R47" i="5" s="1"/>
  <c r="Q79" i="5"/>
  <c r="R79" i="5" s="1"/>
  <c r="Q414" i="11"/>
  <c r="R414" i="11" s="1"/>
  <c r="Q171" i="11"/>
  <c r="R171" i="11" s="1"/>
  <c r="Q263" i="11"/>
  <c r="R263" i="11" s="1"/>
  <c r="Q354" i="11"/>
  <c r="R354" i="11" s="1"/>
  <c r="Q445" i="11"/>
  <c r="R445" i="11" s="1"/>
  <c r="Q201" i="11"/>
  <c r="R201" i="11" s="1"/>
  <c r="Q294" i="11"/>
  <c r="R294" i="11" s="1"/>
  <c r="Q384" i="11"/>
  <c r="R384" i="11" s="1"/>
  <c r="Q141" i="11"/>
  <c r="R141" i="11" s="1"/>
  <c r="Q232" i="11"/>
  <c r="R232" i="11" s="1"/>
  <c r="Q324" i="11"/>
  <c r="R324" i="11" s="1"/>
  <c r="Q414" i="15"/>
  <c r="R414" i="15" s="1"/>
  <c r="Q171" i="15"/>
  <c r="R171" i="15" s="1"/>
  <c r="Q14" i="15"/>
  <c r="R14" i="15" s="1"/>
  <c r="Q263" i="15"/>
  <c r="R263" i="15" s="1"/>
  <c r="Q354" i="15"/>
  <c r="R354" i="15" s="1"/>
  <c r="Q110" i="15"/>
  <c r="R110" i="15" s="1"/>
  <c r="Q445" i="15"/>
  <c r="R445" i="15" s="1"/>
  <c r="Q201" i="15"/>
  <c r="R201" i="15" s="1"/>
  <c r="Q294" i="15"/>
  <c r="R294" i="15" s="1"/>
  <c r="Q46" i="15"/>
  <c r="R46" i="15" s="1"/>
  <c r="Q384" i="15"/>
  <c r="R384" i="15" s="1"/>
  <c r="Q141" i="15"/>
  <c r="R141" i="15" s="1"/>
  <c r="Q232" i="15"/>
  <c r="R232" i="15" s="1"/>
  <c r="Q324" i="15"/>
  <c r="R324" i="15" s="1"/>
  <c r="Q78" i="15"/>
  <c r="R78" i="15" s="1"/>
  <c r="Q78" i="11"/>
  <c r="R78" i="11" s="1"/>
  <c r="Q14" i="11"/>
  <c r="R14" i="11" s="1"/>
  <c r="Q110" i="11"/>
  <c r="R110" i="11" s="1"/>
  <c r="Q46" i="11"/>
  <c r="R46" i="11" s="1"/>
  <c r="N329" i="21"/>
  <c r="O297" i="21"/>
  <c r="I14" i="21"/>
  <c r="N335" i="21"/>
  <c r="O335" i="21" s="1"/>
  <c r="O303" i="21"/>
  <c r="N334" i="21"/>
  <c r="O334" i="21" s="1"/>
  <c r="O302" i="21"/>
  <c r="I48" i="21"/>
  <c r="I265" i="21"/>
  <c r="I173" i="21"/>
  <c r="I447" i="21"/>
  <c r="I295" i="21"/>
  <c r="N360" i="21"/>
  <c r="O328" i="21"/>
  <c r="N357" i="21"/>
  <c r="O325" i="21"/>
  <c r="N391" i="21"/>
  <c r="O359" i="21"/>
  <c r="I357" i="21"/>
  <c r="I146" i="18"/>
  <c r="N363" i="18"/>
  <c r="O331" i="18"/>
  <c r="N330" i="18"/>
  <c r="O298" i="18"/>
  <c r="I16" i="18"/>
  <c r="I386" i="18"/>
  <c r="I264" i="18"/>
  <c r="I202" i="18"/>
  <c r="N335" i="18"/>
  <c r="O335" i="18" s="1"/>
  <c r="O303" i="18"/>
  <c r="I416" i="18"/>
  <c r="N329" i="18"/>
  <c r="O297" i="18"/>
  <c r="N359" i="18"/>
  <c r="O327" i="18"/>
  <c r="N333" i="18"/>
  <c r="O301" i="18"/>
  <c r="I325" i="18"/>
  <c r="N326" i="18"/>
  <c r="O294" i="18"/>
  <c r="I49" i="18"/>
  <c r="I80" i="15"/>
  <c r="N421" i="15"/>
  <c r="O389" i="15"/>
  <c r="I203" i="15"/>
  <c r="N424" i="15"/>
  <c r="O392" i="15"/>
  <c r="I48" i="15"/>
  <c r="N335" i="15"/>
  <c r="O335" i="15" s="1"/>
  <c r="O303" i="15"/>
  <c r="I15" i="15"/>
  <c r="N452" i="15"/>
  <c r="O452" i="15" s="1"/>
  <c r="O420" i="15"/>
  <c r="N334" i="15"/>
  <c r="O334" i="15" s="1"/>
  <c r="O302" i="15"/>
  <c r="I295" i="15"/>
  <c r="N329" i="15"/>
  <c r="O297" i="15"/>
  <c r="N362" i="15"/>
  <c r="O330" i="15"/>
  <c r="I111" i="15"/>
  <c r="I233" i="15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I416" i="11"/>
  <c r="I386" i="11"/>
  <c r="I264" i="11"/>
  <c r="I296" i="11"/>
  <c r="I235" i="11"/>
  <c r="I173" i="11"/>
  <c r="I79" i="11"/>
  <c r="I48" i="11"/>
  <c r="I16" i="11"/>
  <c r="I111" i="11"/>
  <c r="O80" i="5"/>
  <c r="O15" i="5"/>
  <c r="O50" i="5"/>
  <c r="I447" i="15" l="1"/>
  <c r="I356" i="18"/>
  <c r="I265" i="15"/>
  <c r="I389" i="21"/>
  <c r="I296" i="18"/>
  <c r="N453" i="18"/>
  <c r="O453" i="18" s="1"/>
  <c r="I173" i="15"/>
  <c r="I236" i="18"/>
  <c r="I81" i="18"/>
  <c r="I326" i="15"/>
  <c r="I114" i="21"/>
  <c r="I448" i="18"/>
  <c r="I386" i="15"/>
  <c r="I146" i="15"/>
  <c r="I416" i="15"/>
  <c r="I144" i="11"/>
  <c r="I356" i="15"/>
  <c r="I80" i="21"/>
  <c r="I174" i="18"/>
  <c r="I203" i="21"/>
  <c r="I326" i="21"/>
  <c r="I235" i="21"/>
  <c r="I203" i="11"/>
  <c r="I356" i="11"/>
  <c r="I145" i="21"/>
  <c r="I416" i="21"/>
  <c r="I326" i="11"/>
  <c r="I113" i="18"/>
  <c r="I78" i="5"/>
  <c r="Q264" i="21"/>
  <c r="R264" i="21" s="1"/>
  <c r="Q355" i="21"/>
  <c r="R355" i="21" s="1"/>
  <c r="Q111" i="21"/>
  <c r="R111" i="21" s="1"/>
  <c r="Q446" i="21"/>
  <c r="R446" i="21" s="1"/>
  <c r="Q202" i="21"/>
  <c r="R202" i="21" s="1"/>
  <c r="Q295" i="21"/>
  <c r="R295" i="21" s="1"/>
  <c r="Q47" i="21"/>
  <c r="R47" i="21" s="1"/>
  <c r="Q385" i="21"/>
  <c r="R385" i="21" s="1"/>
  <c r="Q142" i="21"/>
  <c r="R142" i="21" s="1"/>
  <c r="Q233" i="21"/>
  <c r="R233" i="21" s="1"/>
  <c r="Q325" i="21"/>
  <c r="R325" i="21" s="1"/>
  <c r="Q79" i="21"/>
  <c r="R79" i="21" s="1"/>
  <c r="Q415" i="21"/>
  <c r="R415" i="21" s="1"/>
  <c r="Q172" i="21"/>
  <c r="R172" i="21" s="1"/>
  <c r="Q15" i="21"/>
  <c r="R15" i="21" s="1"/>
  <c r="Q264" i="18"/>
  <c r="R264" i="18" s="1"/>
  <c r="Q355" i="18"/>
  <c r="R355" i="18" s="1"/>
  <c r="Q111" i="18"/>
  <c r="R111" i="18" s="1"/>
  <c r="Q446" i="18"/>
  <c r="R446" i="18" s="1"/>
  <c r="Q202" i="18"/>
  <c r="R202" i="18" s="1"/>
  <c r="Q295" i="18"/>
  <c r="R295" i="18" s="1"/>
  <c r="Q47" i="18"/>
  <c r="R47" i="18" s="1"/>
  <c r="Q385" i="18"/>
  <c r="R385" i="18" s="1"/>
  <c r="Q142" i="18"/>
  <c r="R142" i="18" s="1"/>
  <c r="Q233" i="18"/>
  <c r="R233" i="18" s="1"/>
  <c r="Q325" i="18"/>
  <c r="R325" i="18" s="1"/>
  <c r="Q79" i="18"/>
  <c r="R79" i="18" s="1"/>
  <c r="Q415" i="18"/>
  <c r="R415" i="18" s="1"/>
  <c r="Q172" i="18"/>
  <c r="R172" i="18" s="1"/>
  <c r="Q15" i="18"/>
  <c r="R15" i="18" s="1"/>
  <c r="Q16" i="5"/>
  <c r="R16" i="5" s="1"/>
  <c r="Q112" i="5"/>
  <c r="R112" i="5" s="1"/>
  <c r="Q48" i="5"/>
  <c r="R48" i="5" s="1"/>
  <c r="Q80" i="5"/>
  <c r="R80" i="5" s="1"/>
  <c r="Q325" i="11"/>
  <c r="R325" i="11" s="1"/>
  <c r="Q415" i="11"/>
  <c r="R415" i="11" s="1"/>
  <c r="Q172" i="11"/>
  <c r="R172" i="11" s="1"/>
  <c r="Q264" i="11"/>
  <c r="R264" i="11" s="1"/>
  <c r="Q355" i="11"/>
  <c r="R355" i="11" s="1"/>
  <c r="Q446" i="11"/>
  <c r="R446" i="11" s="1"/>
  <c r="Q202" i="11"/>
  <c r="R202" i="11" s="1"/>
  <c r="Q295" i="11"/>
  <c r="R295" i="11" s="1"/>
  <c r="Q385" i="11"/>
  <c r="R385" i="11" s="1"/>
  <c r="Q142" i="11"/>
  <c r="R142" i="11" s="1"/>
  <c r="Q233" i="11"/>
  <c r="R233" i="11" s="1"/>
  <c r="Q264" i="15"/>
  <c r="R264" i="15" s="1"/>
  <c r="Q355" i="15"/>
  <c r="R355" i="15" s="1"/>
  <c r="Q111" i="15"/>
  <c r="R111" i="15" s="1"/>
  <c r="Q446" i="15"/>
  <c r="R446" i="15" s="1"/>
  <c r="Q202" i="15"/>
  <c r="R202" i="15" s="1"/>
  <c r="Q295" i="15"/>
  <c r="R295" i="15" s="1"/>
  <c r="Q47" i="15"/>
  <c r="R47" i="15" s="1"/>
  <c r="Q385" i="15"/>
  <c r="R385" i="15" s="1"/>
  <c r="Q142" i="15"/>
  <c r="R142" i="15" s="1"/>
  <c r="Q233" i="15"/>
  <c r="R233" i="15" s="1"/>
  <c r="Q325" i="15"/>
  <c r="R325" i="15" s="1"/>
  <c r="Q79" i="15"/>
  <c r="R79" i="15" s="1"/>
  <c r="Q415" i="15"/>
  <c r="R415" i="15" s="1"/>
  <c r="Q172" i="15"/>
  <c r="R172" i="15" s="1"/>
  <c r="Q15" i="15"/>
  <c r="R15" i="15" s="1"/>
  <c r="Q15" i="11"/>
  <c r="R15" i="11" s="1"/>
  <c r="Q111" i="11"/>
  <c r="R111" i="11" s="1"/>
  <c r="Q47" i="11"/>
  <c r="R47" i="11" s="1"/>
  <c r="Q79" i="11"/>
  <c r="R79" i="11" s="1"/>
  <c r="N423" i="21"/>
  <c r="O391" i="21"/>
  <c r="N389" i="21"/>
  <c r="O357" i="21"/>
  <c r="I15" i="21"/>
  <c r="I358" i="21"/>
  <c r="N361" i="21"/>
  <c r="O329" i="21"/>
  <c r="I266" i="21"/>
  <c r="I296" i="21"/>
  <c r="I174" i="21"/>
  <c r="I49" i="21"/>
  <c r="N392" i="21"/>
  <c r="O360" i="21"/>
  <c r="I448" i="21"/>
  <c r="I387" i="18"/>
  <c r="N358" i="18"/>
  <c r="O326" i="18"/>
  <c r="N365" i="18"/>
  <c r="O365" i="18" s="1"/>
  <c r="O333" i="18"/>
  <c r="N362" i="18"/>
  <c r="O330" i="18"/>
  <c r="N391" i="18"/>
  <c r="O359" i="18"/>
  <c r="I50" i="18"/>
  <c r="N361" i="18"/>
  <c r="O329" i="18"/>
  <c r="I203" i="18"/>
  <c r="I326" i="18"/>
  <c r="N395" i="18"/>
  <c r="O395" i="18" s="1"/>
  <c r="O363" i="18"/>
  <c r="I265" i="18"/>
  <c r="I147" i="18"/>
  <c r="I417" i="18"/>
  <c r="I17" i="18"/>
  <c r="I16" i="15"/>
  <c r="N456" i="15"/>
  <c r="O456" i="15" s="1"/>
  <c r="O424" i="15"/>
  <c r="N394" i="15"/>
  <c r="O394" i="15" s="1"/>
  <c r="O362" i="15"/>
  <c r="I112" i="15"/>
  <c r="N361" i="15"/>
  <c r="O329" i="15"/>
  <c r="I204" i="15"/>
  <c r="I234" i="15"/>
  <c r="I49" i="15"/>
  <c r="I296" i="15"/>
  <c r="I81" i="15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I417" i="11"/>
  <c r="I387" i="11"/>
  <c r="I265" i="11"/>
  <c r="I297" i="11"/>
  <c r="I236" i="11"/>
  <c r="I174" i="11"/>
  <c r="I112" i="11"/>
  <c r="I17" i="11"/>
  <c r="I49" i="11"/>
  <c r="I80" i="11"/>
  <c r="O81" i="5"/>
  <c r="O16" i="5"/>
  <c r="O51" i="5"/>
  <c r="I448" i="15" l="1"/>
  <c r="I357" i="18"/>
  <c r="I266" i="15"/>
  <c r="I390" i="21"/>
  <c r="I297" i="18"/>
  <c r="I174" i="15"/>
  <c r="I115" i="21"/>
  <c r="I237" i="18"/>
  <c r="I82" i="18"/>
  <c r="I387" i="15"/>
  <c r="I327" i="15"/>
  <c r="I449" i="18"/>
  <c r="I147" i="15"/>
  <c r="I417" i="15"/>
  <c r="I145" i="11"/>
  <c r="I357" i="15"/>
  <c r="I175" i="18"/>
  <c r="I81" i="21"/>
  <c r="I204" i="21"/>
  <c r="I236" i="21"/>
  <c r="I327" i="21"/>
  <c r="I204" i="11"/>
  <c r="I79" i="5"/>
  <c r="I114" i="18"/>
  <c r="I327" i="11"/>
  <c r="I417" i="21"/>
  <c r="I146" i="21"/>
  <c r="I357" i="11"/>
  <c r="Q356" i="21"/>
  <c r="R356" i="21" s="1"/>
  <c r="Q112" i="21"/>
  <c r="R112" i="21" s="1"/>
  <c r="Q447" i="21"/>
  <c r="R447" i="21" s="1"/>
  <c r="Q203" i="21"/>
  <c r="R203" i="21" s="1"/>
  <c r="Q296" i="21"/>
  <c r="R296" i="21" s="1"/>
  <c r="Q48" i="21"/>
  <c r="R48" i="21" s="1"/>
  <c r="Q386" i="21"/>
  <c r="R386" i="21" s="1"/>
  <c r="Q143" i="21"/>
  <c r="R143" i="21" s="1"/>
  <c r="Q234" i="21"/>
  <c r="R234" i="21" s="1"/>
  <c r="Q326" i="21"/>
  <c r="R326" i="21" s="1"/>
  <c r="Q80" i="21"/>
  <c r="R80" i="21" s="1"/>
  <c r="Q416" i="21"/>
  <c r="R416" i="21" s="1"/>
  <c r="Q173" i="21"/>
  <c r="R173" i="21" s="1"/>
  <c r="Q16" i="21"/>
  <c r="R16" i="21" s="1"/>
  <c r="Q265" i="21"/>
  <c r="R265" i="21" s="1"/>
  <c r="Q356" i="18"/>
  <c r="R356" i="18" s="1"/>
  <c r="Q112" i="18"/>
  <c r="R112" i="18" s="1"/>
  <c r="Q447" i="18"/>
  <c r="R447" i="18" s="1"/>
  <c r="Q203" i="18"/>
  <c r="R203" i="18" s="1"/>
  <c r="Q296" i="18"/>
  <c r="R296" i="18" s="1"/>
  <c r="Q48" i="18"/>
  <c r="R48" i="18" s="1"/>
  <c r="Q386" i="18"/>
  <c r="R386" i="18" s="1"/>
  <c r="Q143" i="18"/>
  <c r="R143" i="18" s="1"/>
  <c r="Q234" i="18"/>
  <c r="R234" i="18" s="1"/>
  <c r="Q326" i="18"/>
  <c r="R326" i="18" s="1"/>
  <c r="Q80" i="18"/>
  <c r="R80" i="18" s="1"/>
  <c r="Q416" i="18"/>
  <c r="R416" i="18" s="1"/>
  <c r="Q173" i="18"/>
  <c r="R173" i="18" s="1"/>
  <c r="Q16" i="18"/>
  <c r="R16" i="18" s="1"/>
  <c r="Q265" i="18"/>
  <c r="R265" i="18" s="1"/>
  <c r="Q17" i="5"/>
  <c r="R17" i="5" s="1"/>
  <c r="Q81" i="5"/>
  <c r="R81" i="5" s="1"/>
  <c r="Q113" i="5"/>
  <c r="R113" i="5" s="1"/>
  <c r="Q49" i="5"/>
  <c r="R49" i="5" s="1"/>
  <c r="Q234" i="11"/>
  <c r="R234" i="11" s="1"/>
  <c r="Q326" i="11"/>
  <c r="R326" i="11" s="1"/>
  <c r="Q416" i="11"/>
  <c r="R416" i="11" s="1"/>
  <c r="Q173" i="11"/>
  <c r="R173" i="11" s="1"/>
  <c r="Q265" i="11"/>
  <c r="R265" i="11" s="1"/>
  <c r="Q356" i="11"/>
  <c r="R356" i="11" s="1"/>
  <c r="Q447" i="11"/>
  <c r="R447" i="11" s="1"/>
  <c r="Q203" i="11"/>
  <c r="R203" i="11" s="1"/>
  <c r="Q296" i="11"/>
  <c r="R296" i="11" s="1"/>
  <c r="Q386" i="11"/>
  <c r="R386" i="11" s="1"/>
  <c r="Q143" i="11"/>
  <c r="R143" i="11" s="1"/>
  <c r="Q356" i="15"/>
  <c r="R356" i="15" s="1"/>
  <c r="Q112" i="15"/>
  <c r="R112" i="15" s="1"/>
  <c r="Q447" i="15"/>
  <c r="R447" i="15" s="1"/>
  <c r="Q203" i="15"/>
  <c r="R203" i="15" s="1"/>
  <c r="Q296" i="15"/>
  <c r="R296" i="15" s="1"/>
  <c r="Q48" i="15"/>
  <c r="R48" i="15" s="1"/>
  <c r="Q386" i="15"/>
  <c r="R386" i="15" s="1"/>
  <c r="Q143" i="15"/>
  <c r="R143" i="15" s="1"/>
  <c r="Q234" i="15"/>
  <c r="R234" i="15" s="1"/>
  <c r="Q326" i="15"/>
  <c r="R326" i="15" s="1"/>
  <c r="Q80" i="15"/>
  <c r="R80" i="15" s="1"/>
  <c r="Q416" i="15"/>
  <c r="R416" i="15" s="1"/>
  <c r="Q173" i="15"/>
  <c r="R173" i="15" s="1"/>
  <c r="Q16" i="15"/>
  <c r="R16" i="15" s="1"/>
  <c r="Q265" i="15"/>
  <c r="R265" i="15" s="1"/>
  <c r="Q112" i="11"/>
  <c r="R112" i="11" s="1"/>
  <c r="Q48" i="11"/>
  <c r="R48" i="11" s="1"/>
  <c r="Q80" i="11"/>
  <c r="R80" i="11" s="1"/>
  <c r="Q16" i="11"/>
  <c r="R16" i="11" s="1"/>
  <c r="I267" i="21"/>
  <c r="N393" i="21"/>
  <c r="O361" i="21"/>
  <c r="I16" i="21"/>
  <c r="N421" i="21"/>
  <c r="O389" i="21"/>
  <c r="I175" i="21"/>
  <c r="I297" i="21"/>
  <c r="N424" i="21"/>
  <c r="O392" i="21"/>
  <c r="I359" i="21"/>
  <c r="I449" i="21"/>
  <c r="I50" i="21"/>
  <c r="N455" i="21"/>
  <c r="O455" i="21" s="1"/>
  <c r="O423" i="21"/>
  <c r="I388" i="18"/>
  <c r="I204" i="18"/>
  <c r="I51" i="18"/>
  <c r="N390" i="18"/>
  <c r="O358" i="18"/>
  <c r="I327" i="18"/>
  <c r="I266" i="18"/>
  <c r="I18" i="18"/>
  <c r="I148" i="18"/>
  <c r="N394" i="18"/>
  <c r="O394" i="18" s="1"/>
  <c r="O362" i="18"/>
  <c r="I418" i="18"/>
  <c r="N393" i="18"/>
  <c r="O361" i="18"/>
  <c r="N423" i="18"/>
  <c r="O391" i="18"/>
  <c r="I50" i="15"/>
  <c r="I235" i="15"/>
  <c r="N393" i="15"/>
  <c r="O361" i="15"/>
  <c r="I82" i="15"/>
  <c r="I297" i="15"/>
  <c r="I205" i="15"/>
  <c r="I113" i="15"/>
  <c r="I17" i="15"/>
  <c r="N392" i="11"/>
  <c r="O360" i="11"/>
  <c r="N394" i="11"/>
  <c r="O394" i="11" s="1"/>
  <c r="O362" i="11"/>
  <c r="N389" i="11"/>
  <c r="O357" i="11"/>
  <c r="N395" i="11"/>
  <c r="O395" i="11" s="1"/>
  <c r="O363" i="11"/>
  <c r="I449" i="11"/>
  <c r="I418" i="11"/>
  <c r="I388" i="11"/>
  <c r="I266" i="11"/>
  <c r="I298" i="11"/>
  <c r="I237" i="11"/>
  <c r="I175" i="11"/>
  <c r="I113" i="11"/>
  <c r="I18" i="11"/>
  <c r="I81" i="11"/>
  <c r="I50" i="11"/>
  <c r="O82" i="5"/>
  <c r="O17" i="5"/>
  <c r="O52" i="5"/>
  <c r="I449" i="15" l="1"/>
  <c r="I358" i="18"/>
  <c r="I267" i="15"/>
  <c r="I391" i="21"/>
  <c r="I298" i="18"/>
  <c r="I175" i="15"/>
  <c r="I116" i="21"/>
  <c r="I238" i="18"/>
  <c r="I450" i="18"/>
  <c r="I388" i="15"/>
  <c r="I83" i="18"/>
  <c r="I328" i="15"/>
  <c r="I148" i="15"/>
  <c r="I418" i="15"/>
  <c r="I146" i="11"/>
  <c r="I358" i="15"/>
  <c r="I205" i="21"/>
  <c r="I176" i="18"/>
  <c r="I82" i="21"/>
  <c r="I328" i="21"/>
  <c r="I237" i="21"/>
  <c r="I205" i="11"/>
  <c r="I328" i="11"/>
  <c r="I115" i="18"/>
  <c r="I80" i="5"/>
  <c r="I358" i="11"/>
  <c r="I147" i="21"/>
  <c r="I418" i="21"/>
  <c r="Q448" i="21"/>
  <c r="R448" i="21" s="1"/>
  <c r="Q204" i="21"/>
  <c r="R204" i="21" s="1"/>
  <c r="Q297" i="21"/>
  <c r="R297" i="21" s="1"/>
  <c r="Q49" i="21"/>
  <c r="R49" i="21" s="1"/>
  <c r="Q387" i="21"/>
  <c r="R387" i="21" s="1"/>
  <c r="Q144" i="21"/>
  <c r="R144" i="21" s="1"/>
  <c r="Q235" i="21"/>
  <c r="R235" i="21" s="1"/>
  <c r="Q327" i="21"/>
  <c r="R327" i="21" s="1"/>
  <c r="Q81" i="21"/>
  <c r="R81" i="21" s="1"/>
  <c r="Q417" i="21"/>
  <c r="R417" i="21" s="1"/>
  <c r="Q174" i="21"/>
  <c r="R174" i="21" s="1"/>
  <c r="Q17" i="21"/>
  <c r="R17" i="21" s="1"/>
  <c r="Q266" i="21"/>
  <c r="R266" i="21" s="1"/>
  <c r="Q357" i="21"/>
  <c r="R357" i="21" s="1"/>
  <c r="Q113" i="21"/>
  <c r="R113" i="21" s="1"/>
  <c r="Q448" i="18"/>
  <c r="R448" i="18" s="1"/>
  <c r="Q204" i="18"/>
  <c r="R204" i="18" s="1"/>
  <c r="Q297" i="18"/>
  <c r="R297" i="18" s="1"/>
  <c r="Q49" i="18"/>
  <c r="R49" i="18" s="1"/>
  <c r="Q387" i="18"/>
  <c r="R387" i="18" s="1"/>
  <c r="Q144" i="18"/>
  <c r="R144" i="18" s="1"/>
  <c r="Q235" i="18"/>
  <c r="R235" i="18" s="1"/>
  <c r="Q327" i="18"/>
  <c r="R327" i="18" s="1"/>
  <c r="Q81" i="18"/>
  <c r="R81" i="18" s="1"/>
  <c r="Q417" i="18"/>
  <c r="R417" i="18" s="1"/>
  <c r="Q174" i="18"/>
  <c r="R174" i="18" s="1"/>
  <c r="Q17" i="18"/>
  <c r="R17" i="18" s="1"/>
  <c r="Q266" i="18"/>
  <c r="R266" i="18" s="1"/>
  <c r="Q357" i="18"/>
  <c r="R357" i="18" s="1"/>
  <c r="Q113" i="18"/>
  <c r="R113" i="18" s="1"/>
  <c r="Q18" i="5"/>
  <c r="R18" i="5" s="1"/>
  <c r="Q82" i="5"/>
  <c r="R82" i="5" s="1"/>
  <c r="Q114" i="5"/>
  <c r="R114" i="5" s="1"/>
  <c r="Q50" i="5"/>
  <c r="R50" i="5" s="1"/>
  <c r="Q387" i="11"/>
  <c r="R387" i="11" s="1"/>
  <c r="Q144" i="11"/>
  <c r="R144" i="11" s="1"/>
  <c r="Q235" i="11"/>
  <c r="R235" i="11" s="1"/>
  <c r="Q327" i="11"/>
  <c r="R327" i="11" s="1"/>
  <c r="Q417" i="11"/>
  <c r="R417" i="11" s="1"/>
  <c r="Q174" i="11"/>
  <c r="R174" i="11" s="1"/>
  <c r="Q266" i="11"/>
  <c r="R266" i="11" s="1"/>
  <c r="Q357" i="11"/>
  <c r="R357" i="11" s="1"/>
  <c r="Q448" i="11"/>
  <c r="R448" i="11" s="1"/>
  <c r="Q204" i="11"/>
  <c r="R204" i="11" s="1"/>
  <c r="Q297" i="11"/>
  <c r="R297" i="11" s="1"/>
  <c r="Q448" i="15"/>
  <c r="R448" i="15" s="1"/>
  <c r="Q204" i="15"/>
  <c r="R204" i="15" s="1"/>
  <c r="Q297" i="15"/>
  <c r="R297" i="15" s="1"/>
  <c r="Q49" i="15"/>
  <c r="R49" i="15" s="1"/>
  <c r="Q387" i="15"/>
  <c r="R387" i="15" s="1"/>
  <c r="Q144" i="15"/>
  <c r="R144" i="15" s="1"/>
  <c r="Q235" i="15"/>
  <c r="R235" i="15" s="1"/>
  <c r="Q327" i="15"/>
  <c r="R327" i="15" s="1"/>
  <c r="Q81" i="15"/>
  <c r="R81" i="15" s="1"/>
  <c r="Q417" i="15"/>
  <c r="R417" i="15" s="1"/>
  <c r="Q174" i="15"/>
  <c r="R174" i="15" s="1"/>
  <c r="Q17" i="15"/>
  <c r="R17" i="15" s="1"/>
  <c r="Q266" i="15"/>
  <c r="R266" i="15" s="1"/>
  <c r="Q357" i="15"/>
  <c r="R357" i="15" s="1"/>
  <c r="Q113" i="15"/>
  <c r="R113" i="15" s="1"/>
  <c r="Q113" i="11"/>
  <c r="R113" i="11" s="1"/>
  <c r="Q49" i="11"/>
  <c r="R49" i="11" s="1"/>
  <c r="Q81" i="11"/>
  <c r="R81" i="11" s="1"/>
  <c r="Q17" i="11"/>
  <c r="R17" i="11" s="1"/>
  <c r="I51" i="21"/>
  <c r="I360" i="21"/>
  <c r="I450" i="21"/>
  <c r="N453" i="21"/>
  <c r="O453" i="21" s="1"/>
  <c r="O421" i="21"/>
  <c r="I268" i="21"/>
  <c r="N425" i="21"/>
  <c r="O425" i="21" s="1"/>
  <c r="O393" i="21"/>
  <c r="I176" i="21"/>
  <c r="I298" i="21"/>
  <c r="N456" i="21"/>
  <c r="O456" i="21" s="1"/>
  <c r="O424" i="21"/>
  <c r="I17" i="21"/>
  <c r="N425" i="18"/>
  <c r="O425" i="18" s="1"/>
  <c r="O393" i="18"/>
  <c r="I52" i="18"/>
  <c r="I389" i="18"/>
  <c r="N455" i="18"/>
  <c r="O455" i="18" s="1"/>
  <c r="O423" i="18"/>
  <c r="I267" i="18"/>
  <c r="I328" i="18"/>
  <c r="I419" i="18"/>
  <c r="I149" i="18"/>
  <c r="I19" i="18"/>
  <c r="N422" i="18"/>
  <c r="O390" i="18"/>
  <c r="I205" i="18"/>
  <c r="I114" i="15"/>
  <c r="I236" i="15"/>
  <c r="I298" i="15"/>
  <c r="N425" i="15"/>
  <c r="O425" i="15" s="1"/>
  <c r="O393" i="15"/>
  <c r="I83" i="15"/>
  <c r="I18" i="15"/>
  <c r="I206" i="15"/>
  <c r="I51" i="15"/>
  <c r="N421" i="11"/>
  <c r="O389" i="11"/>
  <c r="N424" i="11"/>
  <c r="O392" i="11"/>
  <c r="I450" i="11"/>
  <c r="I419" i="11"/>
  <c r="I389" i="11"/>
  <c r="I267" i="11"/>
  <c r="I299" i="11"/>
  <c r="I238" i="11"/>
  <c r="I176" i="11"/>
  <c r="I114" i="11"/>
  <c r="I82" i="11"/>
  <c r="I19" i="11"/>
  <c r="I51" i="11"/>
  <c r="O83" i="5"/>
  <c r="O18" i="5"/>
  <c r="O53" i="5"/>
  <c r="I450" i="15" l="1"/>
  <c r="I268" i="15"/>
  <c r="I359" i="18"/>
  <c r="I392" i="21"/>
  <c r="I299" i="18"/>
  <c r="I176" i="15"/>
  <c r="I239" i="18"/>
  <c r="I117" i="21"/>
  <c r="I389" i="15"/>
  <c r="I451" i="18"/>
  <c r="I329" i="15"/>
  <c r="I84" i="18"/>
  <c r="I419" i="15"/>
  <c r="I149" i="15"/>
  <c r="I147" i="11"/>
  <c r="I206" i="21"/>
  <c r="I359" i="15"/>
  <c r="I177" i="18"/>
  <c r="I83" i="21"/>
  <c r="I238" i="21"/>
  <c r="I329" i="21"/>
  <c r="I206" i="11"/>
  <c r="I329" i="11"/>
  <c r="I148" i="21"/>
  <c r="I359" i="11"/>
  <c r="I81" i="5"/>
  <c r="I419" i="21"/>
  <c r="I116" i="18"/>
  <c r="Q298" i="21"/>
  <c r="R298" i="21" s="1"/>
  <c r="Q50" i="21"/>
  <c r="R50" i="21" s="1"/>
  <c r="Q388" i="21"/>
  <c r="R388" i="21" s="1"/>
  <c r="Q145" i="21"/>
  <c r="R145" i="21" s="1"/>
  <c r="Q236" i="21"/>
  <c r="R236" i="21" s="1"/>
  <c r="Q328" i="21"/>
  <c r="R328" i="21" s="1"/>
  <c r="Q82" i="21"/>
  <c r="R82" i="21" s="1"/>
  <c r="Q418" i="21"/>
  <c r="R418" i="21" s="1"/>
  <c r="Q175" i="21"/>
  <c r="R175" i="21" s="1"/>
  <c r="Q18" i="21"/>
  <c r="R18" i="21" s="1"/>
  <c r="Q267" i="21"/>
  <c r="R267" i="21" s="1"/>
  <c r="Q358" i="21"/>
  <c r="R358" i="21" s="1"/>
  <c r="Q114" i="21"/>
  <c r="R114" i="21" s="1"/>
  <c r="Q449" i="21"/>
  <c r="R449" i="21" s="1"/>
  <c r="Q205" i="21"/>
  <c r="R205" i="21" s="1"/>
  <c r="Q298" i="18"/>
  <c r="R298" i="18" s="1"/>
  <c r="Q50" i="18"/>
  <c r="R50" i="18" s="1"/>
  <c r="Q388" i="18"/>
  <c r="R388" i="18" s="1"/>
  <c r="Q145" i="18"/>
  <c r="R145" i="18" s="1"/>
  <c r="Q236" i="18"/>
  <c r="R236" i="18" s="1"/>
  <c r="Q328" i="18"/>
  <c r="R328" i="18" s="1"/>
  <c r="Q82" i="18"/>
  <c r="R82" i="18" s="1"/>
  <c r="Q418" i="18"/>
  <c r="R418" i="18" s="1"/>
  <c r="Q175" i="18"/>
  <c r="R175" i="18" s="1"/>
  <c r="Q18" i="18"/>
  <c r="R18" i="18" s="1"/>
  <c r="Q267" i="18"/>
  <c r="R267" i="18" s="1"/>
  <c r="Q358" i="18"/>
  <c r="R358" i="18" s="1"/>
  <c r="Q114" i="18"/>
  <c r="R114" i="18" s="1"/>
  <c r="Q449" i="18"/>
  <c r="R449" i="18" s="1"/>
  <c r="Q205" i="18"/>
  <c r="R205" i="18" s="1"/>
  <c r="Q19" i="5"/>
  <c r="R19" i="5" s="1"/>
  <c r="Q51" i="5"/>
  <c r="R51" i="5" s="1"/>
  <c r="Q83" i="5"/>
  <c r="R83" i="5" s="1"/>
  <c r="Q115" i="5"/>
  <c r="R115" i="5" s="1"/>
  <c r="Q298" i="11"/>
  <c r="R298" i="11" s="1"/>
  <c r="Q388" i="11"/>
  <c r="R388" i="11" s="1"/>
  <c r="Q145" i="11"/>
  <c r="R145" i="11" s="1"/>
  <c r="Q236" i="11"/>
  <c r="R236" i="11" s="1"/>
  <c r="Q328" i="11"/>
  <c r="R328" i="11" s="1"/>
  <c r="Q418" i="11"/>
  <c r="R418" i="11" s="1"/>
  <c r="Q175" i="11"/>
  <c r="R175" i="11" s="1"/>
  <c r="Q267" i="11"/>
  <c r="R267" i="11" s="1"/>
  <c r="Q358" i="11"/>
  <c r="R358" i="11" s="1"/>
  <c r="Q449" i="11"/>
  <c r="R449" i="11" s="1"/>
  <c r="Q205" i="11"/>
  <c r="R205" i="11" s="1"/>
  <c r="Q298" i="15"/>
  <c r="R298" i="15" s="1"/>
  <c r="Q50" i="15"/>
  <c r="R50" i="15" s="1"/>
  <c r="Q388" i="15"/>
  <c r="R388" i="15" s="1"/>
  <c r="Q145" i="15"/>
  <c r="R145" i="15" s="1"/>
  <c r="Q236" i="15"/>
  <c r="R236" i="15" s="1"/>
  <c r="Q328" i="15"/>
  <c r="R328" i="15" s="1"/>
  <c r="Q82" i="15"/>
  <c r="R82" i="15" s="1"/>
  <c r="Q418" i="15"/>
  <c r="R418" i="15" s="1"/>
  <c r="Q175" i="15"/>
  <c r="R175" i="15" s="1"/>
  <c r="Q18" i="15"/>
  <c r="R18" i="15" s="1"/>
  <c r="Q267" i="15"/>
  <c r="R267" i="15" s="1"/>
  <c r="Q358" i="15"/>
  <c r="R358" i="15" s="1"/>
  <c r="Q114" i="15"/>
  <c r="R114" i="15" s="1"/>
  <c r="Q449" i="15"/>
  <c r="R449" i="15" s="1"/>
  <c r="Q205" i="15"/>
  <c r="R205" i="15" s="1"/>
  <c r="Q50" i="11"/>
  <c r="R50" i="11" s="1"/>
  <c r="Q82" i="11"/>
  <c r="R82" i="11" s="1"/>
  <c r="Q18" i="11"/>
  <c r="R18" i="11" s="1"/>
  <c r="Q114" i="11"/>
  <c r="R114" i="11" s="1"/>
  <c r="I18" i="21"/>
  <c r="I299" i="21"/>
  <c r="I451" i="21"/>
  <c r="I177" i="21"/>
  <c r="I269" i="21"/>
  <c r="I361" i="21"/>
  <c r="I52" i="21"/>
  <c r="I20" i="18"/>
  <c r="I420" i="18"/>
  <c r="I329" i="18"/>
  <c r="I268" i="18"/>
  <c r="I53" i="18"/>
  <c r="N454" i="18"/>
  <c r="O454" i="18" s="1"/>
  <c r="O422" i="18"/>
  <c r="I150" i="18"/>
  <c r="I390" i="18"/>
  <c r="I206" i="18"/>
  <c r="I19" i="15"/>
  <c r="I52" i="15"/>
  <c r="I115" i="15"/>
  <c r="I237" i="15"/>
  <c r="I299" i="15"/>
  <c r="I84" i="15"/>
  <c r="I207" i="15"/>
  <c r="N453" i="11"/>
  <c r="O453" i="11" s="1"/>
  <c r="O421" i="11"/>
  <c r="O424" i="11"/>
  <c r="N456" i="11"/>
  <c r="O456" i="11" s="1"/>
  <c r="I451" i="11"/>
  <c r="I420" i="11"/>
  <c r="I390" i="11"/>
  <c r="I268" i="11"/>
  <c r="I300" i="11"/>
  <c r="I239" i="11"/>
  <c r="I177" i="11"/>
  <c r="I20" i="11"/>
  <c r="I83" i="11"/>
  <c r="I52" i="11"/>
  <c r="I115" i="11"/>
  <c r="O84" i="5"/>
  <c r="O19" i="5"/>
  <c r="O54" i="5"/>
  <c r="I451" i="15" l="1"/>
  <c r="I393" i="21"/>
  <c r="I269" i="15"/>
  <c r="I360" i="18"/>
  <c r="I300" i="18"/>
  <c r="I177" i="15"/>
  <c r="I240" i="18"/>
  <c r="I452" i="18"/>
  <c r="I118" i="21"/>
  <c r="I390" i="15"/>
  <c r="I330" i="15"/>
  <c r="I85" i="18"/>
  <c r="I420" i="15"/>
  <c r="I150" i="15"/>
  <c r="I148" i="11"/>
  <c r="I207" i="21"/>
  <c r="I360" i="15"/>
  <c r="I178" i="18"/>
  <c r="I84" i="21"/>
  <c r="I330" i="21"/>
  <c r="I239" i="21"/>
  <c r="I207" i="11"/>
  <c r="I360" i="11"/>
  <c r="I330" i="11"/>
  <c r="I420" i="21"/>
  <c r="I149" i="21"/>
  <c r="I117" i="18"/>
  <c r="I82" i="5"/>
  <c r="Q389" i="21"/>
  <c r="R389" i="21" s="1"/>
  <c r="Q146" i="21"/>
  <c r="R146" i="21" s="1"/>
  <c r="Q237" i="21"/>
  <c r="R237" i="21" s="1"/>
  <c r="Q329" i="21"/>
  <c r="R329" i="21" s="1"/>
  <c r="Q83" i="21"/>
  <c r="R83" i="21" s="1"/>
  <c r="Q419" i="21"/>
  <c r="R419" i="21" s="1"/>
  <c r="Q176" i="21"/>
  <c r="R176" i="21" s="1"/>
  <c r="Q19" i="21"/>
  <c r="R19" i="21" s="1"/>
  <c r="Q268" i="21"/>
  <c r="R268" i="21" s="1"/>
  <c r="Q359" i="21"/>
  <c r="R359" i="21" s="1"/>
  <c r="Q115" i="21"/>
  <c r="R115" i="21" s="1"/>
  <c r="Q450" i="21"/>
  <c r="R450" i="21" s="1"/>
  <c r="Q206" i="21"/>
  <c r="R206" i="21" s="1"/>
  <c r="Q299" i="21"/>
  <c r="R299" i="21" s="1"/>
  <c r="Q51" i="21"/>
  <c r="R51" i="21" s="1"/>
  <c r="Q389" i="18"/>
  <c r="R389" i="18" s="1"/>
  <c r="Q146" i="18"/>
  <c r="R146" i="18" s="1"/>
  <c r="Q237" i="18"/>
  <c r="R237" i="18" s="1"/>
  <c r="Q329" i="18"/>
  <c r="R329" i="18" s="1"/>
  <c r="Q83" i="18"/>
  <c r="R83" i="18" s="1"/>
  <c r="Q419" i="18"/>
  <c r="R419" i="18" s="1"/>
  <c r="Q176" i="18"/>
  <c r="R176" i="18" s="1"/>
  <c r="Q19" i="18"/>
  <c r="R19" i="18" s="1"/>
  <c r="Q268" i="18"/>
  <c r="R268" i="18" s="1"/>
  <c r="Q359" i="18"/>
  <c r="R359" i="18" s="1"/>
  <c r="Q115" i="18"/>
  <c r="R115" i="18" s="1"/>
  <c r="Q450" i="18"/>
  <c r="R450" i="18" s="1"/>
  <c r="Q206" i="18"/>
  <c r="R206" i="18" s="1"/>
  <c r="Q299" i="18"/>
  <c r="R299" i="18" s="1"/>
  <c r="Q51" i="18"/>
  <c r="R51" i="18" s="1"/>
  <c r="Q20" i="5"/>
  <c r="R20" i="5" s="1"/>
  <c r="Q52" i="5"/>
  <c r="R52" i="5" s="1"/>
  <c r="Q84" i="5"/>
  <c r="R84" i="5" s="1"/>
  <c r="Q116" i="5"/>
  <c r="R116" i="5" s="1"/>
  <c r="Q450" i="11"/>
  <c r="R450" i="11" s="1"/>
  <c r="Q206" i="11"/>
  <c r="R206" i="11" s="1"/>
  <c r="Q299" i="11"/>
  <c r="R299" i="11" s="1"/>
  <c r="Q389" i="11"/>
  <c r="R389" i="11" s="1"/>
  <c r="Q146" i="11"/>
  <c r="R146" i="11" s="1"/>
  <c r="Q237" i="11"/>
  <c r="R237" i="11" s="1"/>
  <c r="Q329" i="11"/>
  <c r="R329" i="11" s="1"/>
  <c r="Q419" i="11"/>
  <c r="R419" i="11" s="1"/>
  <c r="Q176" i="11"/>
  <c r="R176" i="11" s="1"/>
  <c r="Q268" i="11"/>
  <c r="R268" i="11" s="1"/>
  <c r="Q359" i="11"/>
  <c r="R359" i="11" s="1"/>
  <c r="Q389" i="15"/>
  <c r="R389" i="15" s="1"/>
  <c r="Q146" i="15"/>
  <c r="R146" i="15" s="1"/>
  <c r="Q237" i="15"/>
  <c r="R237" i="15" s="1"/>
  <c r="Q329" i="15"/>
  <c r="R329" i="15" s="1"/>
  <c r="Q83" i="15"/>
  <c r="R83" i="15" s="1"/>
  <c r="Q419" i="15"/>
  <c r="R419" i="15" s="1"/>
  <c r="Q176" i="15"/>
  <c r="R176" i="15" s="1"/>
  <c r="Q19" i="15"/>
  <c r="R19" i="15" s="1"/>
  <c r="Q268" i="15"/>
  <c r="R268" i="15" s="1"/>
  <c r="Q359" i="15"/>
  <c r="R359" i="15" s="1"/>
  <c r="Q115" i="15"/>
  <c r="R115" i="15" s="1"/>
  <c r="Q450" i="15"/>
  <c r="R450" i="15" s="1"/>
  <c r="Q206" i="15"/>
  <c r="R206" i="15" s="1"/>
  <c r="Q299" i="15"/>
  <c r="R299" i="15" s="1"/>
  <c r="Q51" i="15"/>
  <c r="R51" i="15" s="1"/>
  <c r="Q51" i="11"/>
  <c r="R51" i="11" s="1"/>
  <c r="Q83" i="11"/>
  <c r="R83" i="11" s="1"/>
  <c r="Q19" i="11"/>
  <c r="R19" i="11" s="1"/>
  <c r="Q115" i="11"/>
  <c r="R115" i="11" s="1"/>
  <c r="I300" i="21"/>
  <c r="I53" i="21"/>
  <c r="I178" i="21"/>
  <c r="I362" i="21"/>
  <c r="I270" i="21"/>
  <c r="I452" i="21"/>
  <c r="I19" i="21"/>
  <c r="I391" i="18"/>
  <c r="I269" i="18"/>
  <c r="I151" i="18"/>
  <c r="I421" i="18"/>
  <c r="I330" i="18"/>
  <c r="I21" i="18"/>
  <c r="I207" i="18"/>
  <c r="I54" i="18"/>
  <c r="I20" i="15"/>
  <c r="I85" i="15"/>
  <c r="I116" i="15"/>
  <c r="I208" i="15"/>
  <c r="I300" i="15"/>
  <c r="I238" i="15"/>
  <c r="I53" i="15"/>
  <c r="I452" i="11"/>
  <c r="I421" i="11"/>
  <c r="I391" i="11"/>
  <c r="I269" i="11"/>
  <c r="I301" i="11"/>
  <c r="I240" i="11"/>
  <c r="I178" i="11"/>
  <c r="I53" i="11"/>
  <c r="I116" i="11"/>
  <c r="I21" i="11"/>
  <c r="I84" i="11"/>
  <c r="O85" i="5"/>
  <c r="O20" i="5"/>
  <c r="O55" i="5"/>
  <c r="I452" i="15" l="1"/>
  <c r="I394" i="21"/>
  <c r="I270" i="15"/>
  <c r="I301" i="18"/>
  <c r="I361" i="18"/>
  <c r="I178" i="15"/>
  <c r="I241" i="18"/>
  <c r="I119" i="21"/>
  <c r="I453" i="18"/>
  <c r="I391" i="15"/>
  <c r="I331" i="15"/>
  <c r="I149" i="11"/>
  <c r="I86" i="18"/>
  <c r="I421" i="15"/>
  <c r="I151" i="15"/>
  <c r="I361" i="15"/>
  <c r="I208" i="21"/>
  <c r="I179" i="18"/>
  <c r="I85" i="21"/>
  <c r="I240" i="21"/>
  <c r="I331" i="21"/>
  <c r="I208" i="11"/>
  <c r="I331" i="11"/>
  <c r="I118" i="18"/>
  <c r="I361" i="11"/>
  <c r="I421" i="21"/>
  <c r="I83" i="5"/>
  <c r="I150" i="21"/>
  <c r="Q238" i="21"/>
  <c r="R238" i="21" s="1"/>
  <c r="Q330" i="21"/>
  <c r="R330" i="21" s="1"/>
  <c r="Q84" i="21"/>
  <c r="R84" i="21" s="1"/>
  <c r="Q420" i="21"/>
  <c r="R420" i="21" s="1"/>
  <c r="Q177" i="21"/>
  <c r="R177" i="21" s="1"/>
  <c r="Q20" i="21"/>
  <c r="R20" i="21" s="1"/>
  <c r="Q269" i="21"/>
  <c r="R269" i="21" s="1"/>
  <c r="Q360" i="21"/>
  <c r="R360" i="21" s="1"/>
  <c r="Q116" i="21"/>
  <c r="R116" i="21" s="1"/>
  <c r="Q451" i="21"/>
  <c r="R451" i="21" s="1"/>
  <c r="Q207" i="21"/>
  <c r="R207" i="21" s="1"/>
  <c r="Q300" i="21"/>
  <c r="R300" i="21" s="1"/>
  <c r="Q52" i="21"/>
  <c r="R52" i="21" s="1"/>
  <c r="Q390" i="21"/>
  <c r="R390" i="21" s="1"/>
  <c r="Q147" i="21"/>
  <c r="R147" i="21" s="1"/>
  <c r="Q238" i="18"/>
  <c r="R238" i="18" s="1"/>
  <c r="Q330" i="18"/>
  <c r="R330" i="18" s="1"/>
  <c r="Q84" i="18"/>
  <c r="R84" i="18" s="1"/>
  <c r="Q420" i="18"/>
  <c r="R420" i="18" s="1"/>
  <c r="Q177" i="18"/>
  <c r="R177" i="18" s="1"/>
  <c r="Q20" i="18"/>
  <c r="R20" i="18" s="1"/>
  <c r="Q269" i="18"/>
  <c r="R269" i="18" s="1"/>
  <c r="Q360" i="18"/>
  <c r="R360" i="18" s="1"/>
  <c r="Q116" i="18"/>
  <c r="R116" i="18" s="1"/>
  <c r="Q451" i="18"/>
  <c r="R451" i="18" s="1"/>
  <c r="Q207" i="18"/>
  <c r="R207" i="18" s="1"/>
  <c r="Q300" i="18"/>
  <c r="R300" i="18" s="1"/>
  <c r="Q52" i="18"/>
  <c r="R52" i="18" s="1"/>
  <c r="Q390" i="18"/>
  <c r="R390" i="18" s="1"/>
  <c r="Q147" i="18"/>
  <c r="R147" i="18" s="1"/>
  <c r="Q21" i="5"/>
  <c r="R21" i="5" s="1"/>
  <c r="Q53" i="5"/>
  <c r="R53" i="5" s="1"/>
  <c r="Q85" i="5"/>
  <c r="R85" i="5" s="1"/>
  <c r="Q117" i="5"/>
  <c r="R117" i="5" s="1"/>
  <c r="Q360" i="11"/>
  <c r="R360" i="11" s="1"/>
  <c r="Q451" i="11"/>
  <c r="R451" i="11" s="1"/>
  <c r="Q207" i="11"/>
  <c r="R207" i="11" s="1"/>
  <c r="Q300" i="11"/>
  <c r="R300" i="11" s="1"/>
  <c r="Q390" i="11"/>
  <c r="R390" i="11" s="1"/>
  <c r="Q147" i="11"/>
  <c r="R147" i="11" s="1"/>
  <c r="Q238" i="11"/>
  <c r="R238" i="11" s="1"/>
  <c r="Q330" i="11"/>
  <c r="R330" i="11" s="1"/>
  <c r="Q420" i="11"/>
  <c r="R420" i="11" s="1"/>
  <c r="Q177" i="11"/>
  <c r="R177" i="11" s="1"/>
  <c r="Q269" i="11"/>
  <c r="R269" i="11" s="1"/>
  <c r="Q238" i="15"/>
  <c r="R238" i="15" s="1"/>
  <c r="Q330" i="15"/>
  <c r="R330" i="15" s="1"/>
  <c r="Q84" i="15"/>
  <c r="R84" i="15" s="1"/>
  <c r="Q420" i="15"/>
  <c r="R420" i="15" s="1"/>
  <c r="Q177" i="15"/>
  <c r="R177" i="15" s="1"/>
  <c r="Q20" i="15"/>
  <c r="R20" i="15" s="1"/>
  <c r="Q269" i="15"/>
  <c r="R269" i="15" s="1"/>
  <c r="Q360" i="15"/>
  <c r="R360" i="15" s="1"/>
  <c r="Q116" i="15"/>
  <c r="R116" i="15" s="1"/>
  <c r="Q451" i="15"/>
  <c r="R451" i="15" s="1"/>
  <c r="Q207" i="15"/>
  <c r="R207" i="15" s="1"/>
  <c r="Q300" i="15"/>
  <c r="R300" i="15" s="1"/>
  <c r="Q52" i="15"/>
  <c r="R52" i="15" s="1"/>
  <c r="Q390" i="15"/>
  <c r="R390" i="15" s="1"/>
  <c r="Q147" i="15"/>
  <c r="R147" i="15" s="1"/>
  <c r="Q84" i="11"/>
  <c r="R84" i="11" s="1"/>
  <c r="Q20" i="11"/>
  <c r="R20" i="11" s="1"/>
  <c r="Q116" i="11"/>
  <c r="R116" i="11" s="1"/>
  <c r="Q52" i="11"/>
  <c r="R52" i="11" s="1"/>
  <c r="I54" i="21"/>
  <c r="I301" i="21"/>
  <c r="I271" i="21"/>
  <c r="I20" i="21"/>
  <c r="I453" i="21"/>
  <c r="I363" i="21"/>
  <c r="I179" i="21"/>
  <c r="I208" i="18"/>
  <c r="I152" i="18"/>
  <c r="I331" i="18"/>
  <c r="I270" i="18"/>
  <c r="I55" i="18"/>
  <c r="I22" i="18"/>
  <c r="I422" i="18"/>
  <c r="I392" i="18"/>
  <c r="I117" i="15"/>
  <c r="I239" i="15"/>
  <c r="I209" i="15"/>
  <c r="I54" i="15"/>
  <c r="I301" i="15"/>
  <c r="I86" i="15"/>
  <c r="I21" i="15"/>
  <c r="I453" i="11"/>
  <c r="I422" i="11"/>
  <c r="I392" i="11"/>
  <c r="I270" i="11"/>
  <c r="I302" i="11"/>
  <c r="I241" i="11"/>
  <c r="I179" i="11"/>
  <c r="I54" i="11"/>
  <c r="I22" i="11"/>
  <c r="I85" i="11"/>
  <c r="I117" i="11"/>
  <c r="O86" i="5"/>
  <c r="O21" i="5"/>
  <c r="O56" i="5"/>
  <c r="O57" i="5"/>
  <c r="I453" i="15" l="1"/>
  <c r="I271" i="15"/>
  <c r="I395" i="21"/>
  <c r="I362" i="18"/>
  <c r="I302" i="18"/>
  <c r="I179" i="15"/>
  <c r="I242" i="18"/>
  <c r="I120" i="21"/>
  <c r="I392" i="15"/>
  <c r="I454" i="18"/>
  <c r="I332" i="15"/>
  <c r="I150" i="11"/>
  <c r="I87" i="18"/>
  <c r="I422" i="15"/>
  <c r="I362" i="15"/>
  <c r="I152" i="15"/>
  <c r="I180" i="18"/>
  <c r="I209" i="21"/>
  <c r="I86" i="21"/>
  <c r="I332" i="21"/>
  <c r="I241" i="21"/>
  <c r="I209" i="11"/>
  <c r="I84" i="5"/>
  <c r="I362" i="11"/>
  <c r="I422" i="21"/>
  <c r="I332" i="11"/>
  <c r="I119" i="18"/>
  <c r="I151" i="21"/>
  <c r="Q331" i="21"/>
  <c r="R331" i="21" s="1"/>
  <c r="Q85" i="21"/>
  <c r="R85" i="21" s="1"/>
  <c r="Q421" i="21"/>
  <c r="R421" i="21" s="1"/>
  <c r="Q178" i="21"/>
  <c r="R178" i="21" s="1"/>
  <c r="Q21" i="21"/>
  <c r="R21" i="21" s="1"/>
  <c r="Q270" i="21"/>
  <c r="R270" i="21" s="1"/>
  <c r="Q361" i="21"/>
  <c r="R361" i="21" s="1"/>
  <c r="Q117" i="21"/>
  <c r="R117" i="21" s="1"/>
  <c r="Q452" i="21"/>
  <c r="R452" i="21" s="1"/>
  <c r="Q208" i="21"/>
  <c r="R208" i="21" s="1"/>
  <c r="Q301" i="21"/>
  <c r="R301" i="21" s="1"/>
  <c r="Q53" i="21"/>
  <c r="R53" i="21" s="1"/>
  <c r="Q391" i="21"/>
  <c r="R391" i="21" s="1"/>
  <c r="Q148" i="21"/>
  <c r="R148" i="21" s="1"/>
  <c r="Q239" i="21"/>
  <c r="R239" i="21" s="1"/>
  <c r="Q331" i="18"/>
  <c r="R331" i="18" s="1"/>
  <c r="Q85" i="18"/>
  <c r="R85" i="18" s="1"/>
  <c r="Q421" i="18"/>
  <c r="R421" i="18" s="1"/>
  <c r="Q178" i="18"/>
  <c r="R178" i="18" s="1"/>
  <c r="Q21" i="18"/>
  <c r="R21" i="18" s="1"/>
  <c r="Q270" i="18"/>
  <c r="R270" i="18" s="1"/>
  <c r="Q361" i="18"/>
  <c r="R361" i="18" s="1"/>
  <c r="Q117" i="18"/>
  <c r="R117" i="18" s="1"/>
  <c r="Q452" i="18"/>
  <c r="R452" i="18" s="1"/>
  <c r="Q208" i="18"/>
  <c r="R208" i="18" s="1"/>
  <c r="Q301" i="18"/>
  <c r="R301" i="18" s="1"/>
  <c r="Q53" i="18"/>
  <c r="R53" i="18" s="1"/>
  <c r="Q391" i="18"/>
  <c r="R391" i="18" s="1"/>
  <c r="Q148" i="18"/>
  <c r="R148" i="18" s="1"/>
  <c r="Q239" i="18"/>
  <c r="R239" i="18" s="1"/>
  <c r="Q22" i="5"/>
  <c r="R22" i="5" s="1"/>
  <c r="Q118" i="5"/>
  <c r="R118" i="5" s="1"/>
  <c r="Q54" i="5"/>
  <c r="R54" i="5" s="1"/>
  <c r="Q86" i="5"/>
  <c r="R86" i="5" s="1"/>
  <c r="Q270" i="11"/>
  <c r="R270" i="11" s="1"/>
  <c r="Q361" i="11"/>
  <c r="R361" i="11" s="1"/>
  <c r="Q452" i="11"/>
  <c r="R452" i="11" s="1"/>
  <c r="Q208" i="11"/>
  <c r="R208" i="11" s="1"/>
  <c r="Q301" i="11"/>
  <c r="R301" i="11" s="1"/>
  <c r="Q391" i="11"/>
  <c r="R391" i="11" s="1"/>
  <c r="Q148" i="11"/>
  <c r="R148" i="11" s="1"/>
  <c r="Q239" i="11"/>
  <c r="R239" i="11" s="1"/>
  <c r="Q331" i="11"/>
  <c r="R331" i="11" s="1"/>
  <c r="Q421" i="11"/>
  <c r="R421" i="11" s="1"/>
  <c r="Q178" i="11"/>
  <c r="R178" i="11" s="1"/>
  <c r="Q331" i="15"/>
  <c r="R331" i="15" s="1"/>
  <c r="Q85" i="15"/>
  <c r="R85" i="15" s="1"/>
  <c r="Q421" i="15"/>
  <c r="R421" i="15" s="1"/>
  <c r="Q178" i="15"/>
  <c r="R178" i="15" s="1"/>
  <c r="Q21" i="15"/>
  <c r="R21" i="15" s="1"/>
  <c r="Q270" i="15"/>
  <c r="R270" i="15" s="1"/>
  <c r="Q361" i="15"/>
  <c r="R361" i="15" s="1"/>
  <c r="Q117" i="15"/>
  <c r="R117" i="15" s="1"/>
  <c r="Q452" i="15"/>
  <c r="R452" i="15" s="1"/>
  <c r="Q208" i="15"/>
  <c r="R208" i="15" s="1"/>
  <c r="Q301" i="15"/>
  <c r="R301" i="15" s="1"/>
  <c r="Q53" i="15"/>
  <c r="R53" i="15" s="1"/>
  <c r="Q391" i="15"/>
  <c r="R391" i="15" s="1"/>
  <c r="Q148" i="15"/>
  <c r="R148" i="15" s="1"/>
  <c r="Q239" i="15"/>
  <c r="R239" i="15" s="1"/>
  <c r="Q85" i="11"/>
  <c r="R85" i="11" s="1"/>
  <c r="Q21" i="11"/>
  <c r="R21" i="11" s="1"/>
  <c r="Q117" i="11"/>
  <c r="R117" i="11" s="1"/>
  <c r="Q53" i="11"/>
  <c r="R53" i="11" s="1"/>
  <c r="I302" i="21"/>
  <c r="I180" i="21"/>
  <c r="I21" i="21"/>
  <c r="I272" i="21"/>
  <c r="I364" i="21"/>
  <c r="I454" i="21"/>
  <c r="I55" i="21"/>
  <c r="I271" i="18"/>
  <c r="I423" i="18"/>
  <c r="I209" i="18"/>
  <c r="I393" i="18"/>
  <c r="I23" i="18"/>
  <c r="I56" i="18"/>
  <c r="I332" i="18"/>
  <c r="I210" i="15"/>
  <c r="I302" i="15"/>
  <c r="I240" i="15"/>
  <c r="I87" i="15"/>
  <c r="I55" i="15"/>
  <c r="I22" i="15"/>
  <c r="I118" i="15"/>
  <c r="I454" i="11"/>
  <c r="I423" i="11"/>
  <c r="I393" i="11"/>
  <c r="I271" i="11"/>
  <c r="I303" i="11"/>
  <c r="I242" i="11"/>
  <c r="I180" i="11"/>
  <c r="I118" i="11"/>
  <c r="I86" i="11"/>
  <c r="I23" i="11"/>
  <c r="I55" i="11"/>
  <c r="O87" i="5"/>
  <c r="O22" i="5"/>
  <c r="I454" i="15" l="1"/>
  <c r="I272" i="15"/>
  <c r="I363" i="18"/>
  <c r="I303" i="18"/>
  <c r="I180" i="15"/>
  <c r="I243" i="18"/>
  <c r="I121" i="21"/>
  <c r="I393" i="15"/>
  <c r="I455" i="18"/>
  <c r="I333" i="15"/>
  <c r="I151" i="11"/>
  <c r="I423" i="15"/>
  <c r="I88" i="18"/>
  <c r="I363" i="15"/>
  <c r="I181" i="18"/>
  <c r="I210" i="21"/>
  <c r="I87" i="21"/>
  <c r="I242" i="21"/>
  <c r="I333" i="21"/>
  <c r="I210" i="11"/>
  <c r="I333" i="11"/>
  <c r="I85" i="5"/>
  <c r="I120" i="18"/>
  <c r="I152" i="21"/>
  <c r="I423" i="21"/>
  <c r="I363" i="11"/>
  <c r="Q422" i="21"/>
  <c r="R422" i="21" s="1"/>
  <c r="Q179" i="21"/>
  <c r="R179" i="21" s="1"/>
  <c r="Q22" i="21"/>
  <c r="R22" i="21" s="1"/>
  <c r="Q271" i="21"/>
  <c r="R271" i="21" s="1"/>
  <c r="Q362" i="21"/>
  <c r="R362" i="21" s="1"/>
  <c r="Q118" i="21"/>
  <c r="R118" i="21" s="1"/>
  <c r="Q453" i="21"/>
  <c r="R453" i="21" s="1"/>
  <c r="Q209" i="21"/>
  <c r="R209" i="21" s="1"/>
  <c r="Q302" i="21"/>
  <c r="R302" i="21" s="1"/>
  <c r="Q54" i="21"/>
  <c r="R54" i="21" s="1"/>
  <c r="Q392" i="21"/>
  <c r="R392" i="21" s="1"/>
  <c r="Q149" i="21"/>
  <c r="R149" i="21" s="1"/>
  <c r="Q240" i="21"/>
  <c r="R240" i="21" s="1"/>
  <c r="Q332" i="21"/>
  <c r="R332" i="21" s="1"/>
  <c r="Q86" i="21"/>
  <c r="R86" i="21" s="1"/>
  <c r="Q422" i="18"/>
  <c r="R422" i="18" s="1"/>
  <c r="Q179" i="18"/>
  <c r="R179" i="18" s="1"/>
  <c r="Q22" i="18"/>
  <c r="R22" i="18" s="1"/>
  <c r="Q271" i="18"/>
  <c r="R271" i="18" s="1"/>
  <c r="Q362" i="18"/>
  <c r="R362" i="18" s="1"/>
  <c r="Q118" i="18"/>
  <c r="R118" i="18" s="1"/>
  <c r="Q453" i="18"/>
  <c r="R453" i="18" s="1"/>
  <c r="Q209" i="18"/>
  <c r="R209" i="18" s="1"/>
  <c r="Q302" i="18"/>
  <c r="R302" i="18" s="1"/>
  <c r="Q54" i="18"/>
  <c r="R54" i="18" s="1"/>
  <c r="Q392" i="18"/>
  <c r="R392" i="18" s="1"/>
  <c r="Q149" i="18"/>
  <c r="R149" i="18" s="1"/>
  <c r="Q240" i="18"/>
  <c r="R240" i="18" s="1"/>
  <c r="Q332" i="18"/>
  <c r="R332" i="18" s="1"/>
  <c r="Q86" i="18"/>
  <c r="R86" i="18" s="1"/>
  <c r="Q23" i="5"/>
  <c r="R23" i="5" s="1"/>
  <c r="Q119" i="5"/>
  <c r="R119" i="5" s="1"/>
  <c r="Q55" i="5"/>
  <c r="R55" i="5" s="1"/>
  <c r="Q87" i="5"/>
  <c r="R87" i="5" s="1"/>
  <c r="Q422" i="11"/>
  <c r="R422" i="11" s="1"/>
  <c r="Q179" i="11"/>
  <c r="R179" i="11" s="1"/>
  <c r="Q271" i="11"/>
  <c r="R271" i="11" s="1"/>
  <c r="Q362" i="11"/>
  <c r="R362" i="11" s="1"/>
  <c r="Q453" i="11"/>
  <c r="R453" i="11" s="1"/>
  <c r="Q209" i="11"/>
  <c r="R209" i="11" s="1"/>
  <c r="Q302" i="11"/>
  <c r="R302" i="11" s="1"/>
  <c r="Q392" i="11"/>
  <c r="R392" i="11" s="1"/>
  <c r="Q149" i="11"/>
  <c r="R149" i="11" s="1"/>
  <c r="Q240" i="11"/>
  <c r="R240" i="11" s="1"/>
  <c r="Q332" i="11"/>
  <c r="R332" i="11" s="1"/>
  <c r="Q422" i="15"/>
  <c r="R422" i="15" s="1"/>
  <c r="Q179" i="15"/>
  <c r="R179" i="15" s="1"/>
  <c r="Q22" i="15"/>
  <c r="R22" i="15" s="1"/>
  <c r="Q271" i="15"/>
  <c r="R271" i="15" s="1"/>
  <c r="Q362" i="15"/>
  <c r="R362" i="15" s="1"/>
  <c r="Q118" i="15"/>
  <c r="R118" i="15" s="1"/>
  <c r="Q453" i="15"/>
  <c r="R453" i="15" s="1"/>
  <c r="Q209" i="15"/>
  <c r="R209" i="15" s="1"/>
  <c r="Q302" i="15"/>
  <c r="R302" i="15" s="1"/>
  <c r="Q54" i="15"/>
  <c r="R54" i="15" s="1"/>
  <c r="Q392" i="15"/>
  <c r="R392" i="15" s="1"/>
  <c r="Q149" i="15"/>
  <c r="R149" i="15" s="1"/>
  <c r="Q240" i="15"/>
  <c r="R240" i="15" s="1"/>
  <c r="Q332" i="15"/>
  <c r="R332" i="15" s="1"/>
  <c r="Q86" i="15"/>
  <c r="R86" i="15" s="1"/>
  <c r="Q86" i="11"/>
  <c r="R86" i="11" s="1"/>
  <c r="Q22" i="11"/>
  <c r="R22" i="11" s="1"/>
  <c r="Q118" i="11"/>
  <c r="R118" i="11" s="1"/>
  <c r="Q54" i="11"/>
  <c r="R54" i="11" s="1"/>
  <c r="I365" i="21"/>
  <c r="I455" i="21"/>
  <c r="I273" i="21"/>
  <c r="I303" i="21"/>
  <c r="I22" i="21"/>
  <c r="I181" i="21"/>
  <c r="I56" i="21"/>
  <c r="I424" i="18"/>
  <c r="I272" i="18"/>
  <c r="I210" i="18"/>
  <c r="I24" i="18"/>
  <c r="I394" i="18"/>
  <c r="I333" i="18"/>
  <c r="I57" i="18"/>
  <c r="I119" i="15"/>
  <c r="I241" i="15"/>
  <c r="I88" i="15"/>
  <c r="I23" i="15"/>
  <c r="I56" i="15"/>
  <c r="I211" i="15"/>
  <c r="I303" i="15"/>
  <c r="I455" i="11"/>
  <c r="I424" i="11"/>
  <c r="I394" i="11"/>
  <c r="I272" i="11"/>
  <c r="I304" i="11"/>
  <c r="I243" i="11"/>
  <c r="I181" i="11"/>
  <c r="I87" i="11"/>
  <c r="I24" i="11"/>
  <c r="I119" i="11"/>
  <c r="I56" i="11"/>
  <c r="O88" i="5"/>
  <c r="O89" i="5"/>
  <c r="O24" i="5"/>
  <c r="O23" i="5"/>
  <c r="I273" i="15" l="1"/>
  <c r="I455" i="15"/>
  <c r="I304" i="18"/>
  <c r="I364" i="18"/>
  <c r="I181" i="15"/>
  <c r="I394" i="15"/>
  <c r="I334" i="15"/>
  <c r="I456" i="18"/>
  <c r="I152" i="11"/>
  <c r="I424" i="15"/>
  <c r="I364" i="15"/>
  <c r="I89" i="18"/>
  <c r="I211" i="21"/>
  <c r="I182" i="18"/>
  <c r="I88" i="21"/>
  <c r="I334" i="21"/>
  <c r="I243" i="21"/>
  <c r="I211" i="11"/>
  <c r="I364" i="11"/>
  <c r="I424" i="21"/>
  <c r="I121" i="18"/>
  <c r="I334" i="11"/>
  <c r="I86" i="5"/>
  <c r="Q272" i="21"/>
  <c r="R272" i="21" s="1"/>
  <c r="Q363" i="21"/>
  <c r="R363" i="21" s="1"/>
  <c r="Q119" i="21"/>
  <c r="R119" i="21" s="1"/>
  <c r="Q454" i="21"/>
  <c r="R454" i="21" s="1"/>
  <c r="Q210" i="21"/>
  <c r="R210" i="21" s="1"/>
  <c r="Q303" i="21"/>
  <c r="R303" i="21" s="1"/>
  <c r="Q55" i="21"/>
  <c r="R55" i="21" s="1"/>
  <c r="Q393" i="21"/>
  <c r="R393" i="21" s="1"/>
  <c r="Q150" i="21"/>
  <c r="R150" i="21" s="1"/>
  <c r="Q241" i="21"/>
  <c r="R241" i="21" s="1"/>
  <c r="Q333" i="21"/>
  <c r="R333" i="21" s="1"/>
  <c r="Q87" i="21"/>
  <c r="R87" i="21" s="1"/>
  <c r="Q423" i="21"/>
  <c r="R423" i="21" s="1"/>
  <c r="Q180" i="21"/>
  <c r="R180" i="21" s="1"/>
  <c r="Q23" i="21"/>
  <c r="R23" i="21" s="1"/>
  <c r="Q272" i="18"/>
  <c r="R272" i="18" s="1"/>
  <c r="Q363" i="18"/>
  <c r="R363" i="18" s="1"/>
  <c r="Q119" i="18"/>
  <c r="R119" i="18" s="1"/>
  <c r="Q454" i="18"/>
  <c r="R454" i="18" s="1"/>
  <c r="Q210" i="18"/>
  <c r="R210" i="18" s="1"/>
  <c r="Q303" i="18"/>
  <c r="R303" i="18" s="1"/>
  <c r="Q55" i="18"/>
  <c r="R55" i="18" s="1"/>
  <c r="Q393" i="18"/>
  <c r="R393" i="18" s="1"/>
  <c r="Q150" i="18"/>
  <c r="R150" i="18" s="1"/>
  <c r="Q241" i="18"/>
  <c r="R241" i="18" s="1"/>
  <c r="Q333" i="18"/>
  <c r="R333" i="18" s="1"/>
  <c r="Q87" i="18"/>
  <c r="R87" i="18" s="1"/>
  <c r="Q423" i="18"/>
  <c r="R423" i="18" s="1"/>
  <c r="Q180" i="18"/>
  <c r="R180" i="18" s="1"/>
  <c r="Q23" i="18"/>
  <c r="R23" i="18" s="1"/>
  <c r="Q24" i="5"/>
  <c r="R24" i="5" s="1"/>
  <c r="Q120" i="5"/>
  <c r="R120" i="5" s="1"/>
  <c r="Q56" i="5"/>
  <c r="R56" i="5" s="1"/>
  <c r="Q88" i="5"/>
  <c r="R88" i="5" s="1"/>
  <c r="Q333" i="11"/>
  <c r="R333" i="11" s="1"/>
  <c r="Q423" i="11"/>
  <c r="R423" i="11" s="1"/>
  <c r="Q180" i="11"/>
  <c r="R180" i="11" s="1"/>
  <c r="Q272" i="11"/>
  <c r="R272" i="11" s="1"/>
  <c r="Q363" i="11"/>
  <c r="R363" i="11" s="1"/>
  <c r="Q454" i="11"/>
  <c r="R454" i="11" s="1"/>
  <c r="Q210" i="11"/>
  <c r="R210" i="11" s="1"/>
  <c r="Q303" i="11"/>
  <c r="R303" i="11" s="1"/>
  <c r="Q393" i="11"/>
  <c r="R393" i="11" s="1"/>
  <c r="Q150" i="11"/>
  <c r="R150" i="11" s="1"/>
  <c r="Q241" i="11"/>
  <c r="R241" i="11" s="1"/>
  <c r="Q272" i="15"/>
  <c r="R272" i="15" s="1"/>
  <c r="Q363" i="15"/>
  <c r="R363" i="15" s="1"/>
  <c r="Q119" i="15"/>
  <c r="R119" i="15" s="1"/>
  <c r="Q454" i="15"/>
  <c r="R454" i="15" s="1"/>
  <c r="Q210" i="15"/>
  <c r="R210" i="15" s="1"/>
  <c r="Q303" i="15"/>
  <c r="R303" i="15" s="1"/>
  <c r="Q55" i="15"/>
  <c r="R55" i="15" s="1"/>
  <c r="Q393" i="15"/>
  <c r="R393" i="15" s="1"/>
  <c r="Q150" i="15"/>
  <c r="R150" i="15" s="1"/>
  <c r="Q241" i="15"/>
  <c r="R241" i="15" s="1"/>
  <c r="Q333" i="15"/>
  <c r="R333" i="15" s="1"/>
  <c r="Q87" i="15"/>
  <c r="R87" i="15" s="1"/>
  <c r="Q423" i="15"/>
  <c r="R423" i="15" s="1"/>
  <c r="Q180" i="15"/>
  <c r="R180" i="15" s="1"/>
  <c r="Q23" i="15"/>
  <c r="R23" i="15" s="1"/>
  <c r="Q23" i="11"/>
  <c r="R23" i="11" s="1"/>
  <c r="Q119" i="11"/>
  <c r="R119" i="11" s="1"/>
  <c r="Q55" i="11"/>
  <c r="R55" i="11" s="1"/>
  <c r="Q87" i="11"/>
  <c r="R87" i="11" s="1"/>
  <c r="I57" i="21"/>
  <c r="I182" i="21"/>
  <c r="I456" i="21"/>
  <c r="I274" i="21"/>
  <c r="I304" i="21"/>
  <c r="I23" i="21"/>
  <c r="I273" i="18"/>
  <c r="I425" i="18"/>
  <c r="I334" i="18"/>
  <c r="I395" i="18"/>
  <c r="I211" i="18"/>
  <c r="I24" i="15"/>
  <c r="I304" i="15"/>
  <c r="I57" i="15"/>
  <c r="I120" i="15"/>
  <c r="I89" i="15"/>
  <c r="I212" i="15"/>
  <c r="I242" i="15"/>
  <c r="I456" i="11"/>
  <c r="I425" i="11"/>
  <c r="I395" i="11"/>
  <c r="I273" i="11"/>
  <c r="I305" i="11"/>
  <c r="I182" i="11"/>
  <c r="I88" i="11"/>
  <c r="I120" i="11"/>
  <c r="I57" i="11"/>
  <c r="I274" i="15" l="1"/>
  <c r="I456" i="15"/>
  <c r="I305" i="18"/>
  <c r="I365" i="18"/>
  <c r="I182" i="15"/>
  <c r="I395" i="15"/>
  <c r="I335" i="15"/>
  <c r="I425" i="15"/>
  <c r="I365" i="15"/>
  <c r="I212" i="21"/>
  <c r="I89" i="21"/>
  <c r="I335" i="21"/>
  <c r="I212" i="11"/>
  <c r="I365" i="11"/>
  <c r="I87" i="5"/>
  <c r="I335" i="11"/>
  <c r="I425" i="21"/>
  <c r="Q364" i="21"/>
  <c r="R364" i="21" s="1"/>
  <c r="Q120" i="21"/>
  <c r="R120" i="21" s="1"/>
  <c r="Q455" i="21"/>
  <c r="R455" i="21" s="1"/>
  <c r="Q211" i="21"/>
  <c r="R211" i="21" s="1"/>
  <c r="Q304" i="21"/>
  <c r="R304" i="21" s="1"/>
  <c r="Q56" i="21"/>
  <c r="R56" i="21" s="1"/>
  <c r="Q394" i="21"/>
  <c r="R394" i="21" s="1"/>
  <c r="Q151" i="21"/>
  <c r="R151" i="21" s="1"/>
  <c r="Q242" i="21"/>
  <c r="R242" i="21" s="1"/>
  <c r="Q334" i="21"/>
  <c r="R334" i="21" s="1"/>
  <c r="Q88" i="21"/>
  <c r="R88" i="21" s="1"/>
  <c r="Q424" i="21"/>
  <c r="R424" i="21" s="1"/>
  <c r="Q181" i="21"/>
  <c r="R181" i="21" s="1"/>
  <c r="Q24" i="21"/>
  <c r="R24" i="21" s="1"/>
  <c r="Q273" i="21"/>
  <c r="R273" i="21" s="1"/>
  <c r="Q364" i="18"/>
  <c r="R364" i="18" s="1"/>
  <c r="Q120" i="18"/>
  <c r="R120" i="18" s="1"/>
  <c r="Q455" i="18"/>
  <c r="R455" i="18" s="1"/>
  <c r="Q211" i="18"/>
  <c r="R211" i="18" s="1"/>
  <c r="Q304" i="18"/>
  <c r="R304" i="18" s="1"/>
  <c r="Q56" i="18"/>
  <c r="R56" i="18" s="1"/>
  <c r="Q394" i="18"/>
  <c r="R394" i="18" s="1"/>
  <c r="Q151" i="18"/>
  <c r="R151" i="18" s="1"/>
  <c r="Q242" i="18"/>
  <c r="R242" i="18" s="1"/>
  <c r="Q334" i="18"/>
  <c r="R334" i="18" s="1"/>
  <c r="Q88" i="18"/>
  <c r="R88" i="18" s="1"/>
  <c r="Q424" i="18"/>
  <c r="R424" i="18" s="1"/>
  <c r="Q181" i="18"/>
  <c r="R181" i="18" s="1"/>
  <c r="Q24" i="18"/>
  <c r="R24" i="18" s="1"/>
  <c r="Q273" i="18"/>
  <c r="R273" i="18" s="1"/>
  <c r="Q89" i="5"/>
  <c r="R89" i="5" s="1"/>
  <c r="Q121" i="5"/>
  <c r="R121" i="5" s="1"/>
  <c r="Q57" i="5"/>
  <c r="R57" i="5" s="1"/>
  <c r="Q242" i="11"/>
  <c r="R242" i="11" s="1"/>
  <c r="Q334" i="11"/>
  <c r="R334" i="11" s="1"/>
  <c r="Q424" i="11"/>
  <c r="R424" i="11" s="1"/>
  <c r="Q181" i="11"/>
  <c r="R181" i="11" s="1"/>
  <c r="Q273" i="11"/>
  <c r="R273" i="11" s="1"/>
  <c r="Q364" i="11"/>
  <c r="R364" i="11" s="1"/>
  <c r="Q455" i="11"/>
  <c r="R455" i="11" s="1"/>
  <c r="Q211" i="11"/>
  <c r="R211" i="11" s="1"/>
  <c r="Q304" i="11"/>
  <c r="R304" i="11" s="1"/>
  <c r="Q394" i="11"/>
  <c r="R394" i="11" s="1"/>
  <c r="Q151" i="11"/>
  <c r="R151" i="11" s="1"/>
  <c r="Q364" i="15"/>
  <c r="R364" i="15" s="1"/>
  <c r="Q120" i="15"/>
  <c r="R120" i="15" s="1"/>
  <c r="Q455" i="15"/>
  <c r="R455" i="15" s="1"/>
  <c r="Q211" i="15"/>
  <c r="R211" i="15" s="1"/>
  <c r="Q304" i="15"/>
  <c r="R304" i="15" s="1"/>
  <c r="Q56" i="15"/>
  <c r="R56" i="15" s="1"/>
  <c r="Q394" i="15"/>
  <c r="R394" i="15" s="1"/>
  <c r="Q151" i="15"/>
  <c r="R151" i="15" s="1"/>
  <c r="Q242" i="15"/>
  <c r="R242" i="15" s="1"/>
  <c r="Q334" i="15"/>
  <c r="R334" i="15" s="1"/>
  <c r="Q88" i="15"/>
  <c r="R88" i="15" s="1"/>
  <c r="Q424" i="15"/>
  <c r="R424" i="15" s="1"/>
  <c r="Q181" i="15"/>
  <c r="R181" i="15" s="1"/>
  <c r="Q24" i="15"/>
  <c r="R24" i="15" s="1"/>
  <c r="Q273" i="15"/>
  <c r="R273" i="15" s="1"/>
  <c r="Q120" i="11"/>
  <c r="R120" i="11" s="1"/>
  <c r="Q56" i="11"/>
  <c r="R56" i="11" s="1"/>
  <c r="Q88" i="11"/>
  <c r="R88" i="11" s="1"/>
  <c r="Q24" i="11"/>
  <c r="R24" i="11" s="1"/>
  <c r="I24" i="21"/>
  <c r="I305" i="21"/>
  <c r="I212" i="18"/>
  <c r="I274" i="18"/>
  <c r="I335" i="18"/>
  <c r="I243" i="15"/>
  <c r="I305" i="15"/>
  <c r="I121" i="15"/>
  <c r="I274" i="11"/>
  <c r="I121" i="11"/>
  <c r="I89" i="11"/>
  <c r="I88" i="5" l="1"/>
  <c r="Q456" i="21"/>
  <c r="R456" i="21" s="1"/>
  <c r="Q212" i="21"/>
  <c r="R212" i="21" s="1"/>
  <c r="Q305" i="21"/>
  <c r="R305" i="21" s="1"/>
  <c r="Q57" i="21"/>
  <c r="R57" i="21" s="1"/>
  <c r="Q395" i="21"/>
  <c r="R395" i="21" s="1"/>
  <c r="Q152" i="21"/>
  <c r="R152" i="21" s="1"/>
  <c r="Q243" i="21"/>
  <c r="R243" i="21" s="1"/>
  <c r="Q335" i="21"/>
  <c r="R335" i="21" s="1"/>
  <c r="Q89" i="21"/>
  <c r="R89" i="21" s="1"/>
  <c r="Q425" i="21"/>
  <c r="R425" i="21" s="1"/>
  <c r="Q182" i="21"/>
  <c r="R182" i="21" s="1"/>
  <c r="Q274" i="21"/>
  <c r="R274" i="21" s="1"/>
  <c r="Q365" i="21"/>
  <c r="R365" i="21" s="1"/>
  <c r="Q121" i="21"/>
  <c r="R121" i="21" s="1"/>
  <c r="Q456" i="18"/>
  <c r="R456" i="18" s="1"/>
  <c r="Q212" i="18"/>
  <c r="R212" i="18" s="1"/>
  <c r="Q305" i="18"/>
  <c r="R305" i="18" s="1"/>
  <c r="Q57" i="18"/>
  <c r="R57" i="18" s="1"/>
  <c r="Q395" i="18"/>
  <c r="R395" i="18" s="1"/>
  <c r="Q152" i="18"/>
  <c r="R152" i="18" s="1"/>
  <c r="Q243" i="18"/>
  <c r="R243" i="18" s="1"/>
  <c r="Q335" i="18"/>
  <c r="R335" i="18" s="1"/>
  <c r="Q89" i="18"/>
  <c r="R89" i="18" s="1"/>
  <c r="Q425" i="18"/>
  <c r="R425" i="18" s="1"/>
  <c r="Q182" i="18"/>
  <c r="R182" i="18" s="1"/>
  <c r="Q274" i="18"/>
  <c r="R274" i="18" s="1"/>
  <c r="Q365" i="18"/>
  <c r="R365" i="18" s="1"/>
  <c r="Q121" i="18"/>
  <c r="R121" i="18" s="1"/>
  <c r="Q395" i="11"/>
  <c r="R395" i="11" s="1"/>
  <c r="Q152" i="11"/>
  <c r="R152" i="11" s="1"/>
  <c r="Q243" i="11"/>
  <c r="R243" i="11" s="1"/>
  <c r="Q335" i="11"/>
  <c r="R335" i="11" s="1"/>
  <c r="Q425" i="11"/>
  <c r="R425" i="11" s="1"/>
  <c r="Q182" i="11"/>
  <c r="R182" i="11" s="1"/>
  <c r="Q274" i="11"/>
  <c r="R274" i="11" s="1"/>
  <c r="Q365" i="11"/>
  <c r="R365" i="11" s="1"/>
  <c r="Q456" i="11"/>
  <c r="R456" i="11" s="1"/>
  <c r="Q212" i="11"/>
  <c r="R212" i="11" s="1"/>
  <c r="Q305" i="11"/>
  <c r="R305" i="11" s="1"/>
  <c r="Q456" i="15"/>
  <c r="R456" i="15" s="1"/>
  <c r="Q212" i="15"/>
  <c r="R212" i="15" s="1"/>
  <c r="Q305" i="15"/>
  <c r="R305" i="15" s="1"/>
  <c r="Q57" i="15"/>
  <c r="R57" i="15" s="1"/>
  <c r="Q395" i="15"/>
  <c r="R395" i="15" s="1"/>
  <c r="Q152" i="15"/>
  <c r="R152" i="15" s="1"/>
  <c r="Q243" i="15"/>
  <c r="R243" i="15" s="1"/>
  <c r="Q335" i="15"/>
  <c r="R335" i="15" s="1"/>
  <c r="Q89" i="15"/>
  <c r="R89" i="15" s="1"/>
  <c r="Q425" i="15"/>
  <c r="R425" i="15" s="1"/>
  <c r="Q182" i="15"/>
  <c r="R182" i="15" s="1"/>
  <c r="Q274" i="15"/>
  <c r="R274" i="15" s="1"/>
  <c r="Q365" i="15"/>
  <c r="R365" i="15" s="1"/>
  <c r="Q121" i="15"/>
  <c r="R121" i="15" s="1"/>
  <c r="Q121" i="11"/>
  <c r="R121" i="11" s="1"/>
  <c r="Q57" i="11"/>
  <c r="R57" i="11" s="1"/>
  <c r="Q89" i="11"/>
  <c r="R89" i="11" s="1"/>
  <c r="I89" i="5" l="1"/>
  <c r="K4" i="5" l="1"/>
  <c r="W4" i="5"/>
  <c r="T5" i="5" s="1"/>
  <c r="M4" i="5"/>
  <c r="P4" i="5" s="1"/>
  <c r="I6" i="5"/>
  <c r="M5" i="5"/>
  <c r="I7" i="5" l="1"/>
  <c r="AD4" i="5"/>
  <c r="AE4" i="5"/>
  <c r="AF4" i="5"/>
  <c r="P5" i="5"/>
  <c r="AB4" i="5"/>
  <c r="I8" i="5" l="1"/>
  <c r="AH4" i="5"/>
  <c r="Z5" i="5"/>
  <c r="I9" i="5" l="1"/>
  <c r="I10" i="5" l="1"/>
  <c r="I11" i="5" l="1"/>
  <c r="I12" i="5" l="1"/>
  <c r="I13" i="5" l="1"/>
  <c r="I14" i="5" l="1"/>
  <c r="I15" i="5" l="1"/>
  <c r="I16" i="5" l="1"/>
  <c r="I17" i="5" l="1"/>
  <c r="I18" i="5" l="1"/>
  <c r="I19" i="5" l="1"/>
  <c r="I20" i="5" l="1"/>
  <c r="I21" i="5" l="1"/>
  <c r="I22" i="5" l="1"/>
  <c r="I23" i="5" l="1"/>
  <c r="I24" i="5" l="1"/>
  <c r="O4" i="5" l="1"/>
  <c r="AA4" i="5" s="1"/>
  <c r="AI4" i="5" l="1"/>
  <c r="Y5" i="5"/>
  <c r="AI5" i="5" l="1"/>
  <c r="O5" i="5"/>
  <c r="AK4" i="5"/>
  <c r="U70" i="15" l="1"/>
  <c r="U406" i="15" l="1"/>
  <c r="AG406" i="15" s="1"/>
  <c r="U255" i="18"/>
  <c r="U406" i="18"/>
  <c r="U102" i="15"/>
  <c r="U286" i="15"/>
  <c r="U406" i="11"/>
  <c r="V70" i="15"/>
  <c r="W70" i="15" s="1"/>
  <c r="AG70" i="15"/>
  <c r="U224" i="15"/>
  <c r="U255" i="15"/>
  <c r="U224" i="21"/>
  <c r="U224" i="11"/>
  <c r="U255" i="11"/>
  <c r="U286" i="11"/>
  <c r="U38" i="15"/>
  <c r="U286" i="18"/>
  <c r="U224" i="18"/>
  <c r="U38" i="18"/>
  <c r="U70" i="18"/>
  <c r="U102" i="18"/>
  <c r="U255" i="21"/>
  <c r="U406" i="21"/>
  <c r="U102" i="21"/>
  <c r="U286" i="21"/>
  <c r="U70" i="21"/>
  <c r="U38" i="21"/>
  <c r="U70" i="5" l="1"/>
  <c r="AG70" i="5" s="1"/>
  <c r="U102" i="5"/>
  <c r="V102" i="5" s="1"/>
  <c r="W102" i="5" s="1"/>
  <c r="AB102" i="5" s="1"/>
  <c r="Z103" i="5" s="1"/>
  <c r="U38" i="5"/>
  <c r="AG38" i="5" s="1"/>
  <c r="U102" i="11"/>
  <c r="AG102" i="11" s="1"/>
  <c r="U70" i="11"/>
  <c r="AG70" i="11" s="1"/>
  <c r="U38" i="11"/>
  <c r="AG38" i="11" s="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144" i="1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174" i="1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C295" i="18"/>
  <c r="C263" i="18"/>
  <c r="L254" i="18" s="1"/>
  <c r="AF254" i="18" s="1"/>
  <c r="AH254" i="18" s="1"/>
  <c r="AK254" i="18" s="1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L132" i="18"/>
  <c r="AF132" i="18" s="1"/>
  <c r="AH132" i="18" s="1"/>
  <c r="AK132" i="18" s="1"/>
  <c r="L162" i="18"/>
  <c r="L285" i="18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T76" i="5" s="1"/>
  <c r="U76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AG76" i="5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U5" i="5" l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AD5" i="5" l="1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U376" i="18"/>
  <c r="U163" i="18"/>
  <c r="U346" i="18"/>
  <c r="U437" i="18"/>
  <c r="U316" i="18"/>
  <c r="U193" i="18"/>
  <c r="U133" i="18"/>
  <c r="U5" i="18"/>
  <c r="U376" i="21"/>
  <c r="AK31" i="5" l="1"/>
  <c r="AK27" i="5"/>
  <c r="AK29" i="5"/>
  <c r="U316" i="21"/>
  <c r="AG376" i="21"/>
  <c r="V376" i="21"/>
  <c r="W376" i="21" s="1"/>
  <c r="U133" i="21"/>
  <c r="V193" i="18"/>
  <c r="W193" i="18" s="1"/>
  <c r="AG193" i="18"/>
  <c r="U163" i="21"/>
  <c r="V316" i="18"/>
  <c r="W316" i="18" s="1"/>
  <c r="AG316" i="18"/>
  <c r="AG346" i="18"/>
  <c r="V346" i="18"/>
  <c r="W346" i="18" s="1"/>
  <c r="U346" i="21"/>
  <c r="U193" i="21"/>
  <c r="U437" i="2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U5" i="21"/>
  <c r="AG5" i="18"/>
  <c r="V5" i="18"/>
  <c r="W5" i="18" s="1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AI317" i="18"/>
  <c r="AA316" i="18"/>
  <c r="Y317" i="18" s="1"/>
  <c r="T317" i="18"/>
  <c r="AB316" i="18"/>
  <c r="Z317" i="18" s="1"/>
  <c r="AF316" i="18"/>
  <c r="AD316" i="18"/>
  <c r="AE316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U376" i="11"/>
  <c r="U133" i="15"/>
  <c r="U316" i="11"/>
  <c r="AE5" i="18"/>
  <c r="AD5" i="18"/>
  <c r="AF5" i="18"/>
  <c r="AB5" i="18"/>
  <c r="Z6" i="18" s="1"/>
  <c r="AI6" i="18"/>
  <c r="T6" i="18"/>
  <c r="AA5" i="18"/>
  <c r="Y6" i="18" s="1"/>
  <c r="U163" i="15"/>
  <c r="U376" i="15"/>
  <c r="U5" i="15"/>
  <c r="U5" i="11"/>
  <c r="U163" i="11"/>
  <c r="U437" i="15"/>
  <c r="U133" i="11"/>
  <c r="U316" i="15"/>
  <c r="U193" i="15"/>
  <c r="U437" i="11"/>
  <c r="AG5" i="21"/>
  <c r="V5" i="21"/>
  <c r="W5" i="21" s="1"/>
  <c r="U193" i="11"/>
  <c r="U346" i="15"/>
  <c r="U346" i="11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AJ163" i="18"/>
  <c r="AH163" i="18"/>
  <c r="U194" i="18"/>
  <c r="AG194" i="18" s="1"/>
  <c r="U438" i="18"/>
  <c r="AG438" i="18" s="1"/>
  <c r="AH376" i="18"/>
  <c r="AJ376" i="18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U377" i="18"/>
  <c r="AG377" i="18" s="1"/>
  <c r="U164" i="18"/>
  <c r="AG164" i="18" s="1"/>
  <c r="U317" i="18"/>
  <c r="AG317" i="18" s="1"/>
  <c r="U134" i="18"/>
  <c r="AG134" i="18" s="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AG346" i="11"/>
  <c r="V346" i="11"/>
  <c r="W346" i="11" s="1"/>
  <c r="V316" i="15"/>
  <c r="W316" i="15" s="1"/>
  <c r="AG316" i="15"/>
  <c r="AH5" i="18"/>
  <c r="AJ5" i="18"/>
  <c r="AG346" i="15"/>
  <c r="V346" i="15"/>
  <c r="W346" i="15" s="1"/>
  <c r="AG316" i="11"/>
  <c r="V316" i="11"/>
  <c r="W316" i="11" s="1"/>
  <c r="AG437" i="15"/>
  <c r="V437" i="15"/>
  <c r="W437" i="15" s="1"/>
  <c r="AG437" i="11"/>
  <c r="V437" i="11"/>
  <c r="W437" i="11" s="1"/>
  <c r="AG5" i="11"/>
  <c r="V5" i="11"/>
  <c r="W5" i="11" s="1"/>
  <c r="AG163" i="15"/>
  <c r="V163" i="15"/>
  <c r="W163" i="15" s="1"/>
  <c r="AG133" i="11"/>
  <c r="V133" i="11"/>
  <c r="W133" i="11" s="1"/>
  <c r="AG193" i="11"/>
  <c r="V193" i="11"/>
  <c r="W193" i="11" s="1"/>
  <c r="V133" i="15"/>
  <c r="W133" i="15" s="1"/>
  <c r="AG133" i="15"/>
  <c r="AG376" i="11"/>
  <c r="V376" i="11"/>
  <c r="W376" i="11" s="1"/>
  <c r="AG5" i="15"/>
  <c r="V5" i="15"/>
  <c r="W5" i="15" s="1"/>
  <c r="V193" i="15"/>
  <c r="W193" i="15" s="1"/>
  <c r="AG193" i="15"/>
  <c r="U6" i="18"/>
  <c r="AG6" i="18" s="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V376" i="15"/>
  <c r="W376" i="15" s="1"/>
  <c r="AG376" i="15"/>
  <c r="V347" i="18" l="1"/>
  <c r="W347" i="18" s="1"/>
  <c r="AF347" i="18" s="1"/>
  <c r="V438" i="18"/>
  <c r="W438" i="18" s="1"/>
  <c r="AI439" i="18" s="1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AK163" i="18"/>
  <c r="AK316" i="18"/>
  <c r="AH133" i="21"/>
  <c r="AJ133" i="21"/>
  <c r="V377" i="21"/>
  <c r="W377" i="21" s="1"/>
  <c r="AH163" i="21"/>
  <c r="AJ163" i="21"/>
  <c r="U164" i="21"/>
  <c r="AG164" i="21" s="1"/>
  <c r="V317" i="18"/>
  <c r="W317" i="18" s="1"/>
  <c r="AK376" i="21"/>
  <c r="AH316" i="21"/>
  <c r="AJ316" i="21"/>
  <c r="U347" i="21"/>
  <c r="AG347" i="21" s="1"/>
  <c r="U194" i="21"/>
  <c r="AG194" i="21" s="1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AB193" i="11"/>
  <c r="Z194" i="11" s="1"/>
  <c r="AA193" i="11"/>
  <c r="Y194" i="11" s="1"/>
  <c r="AD193" i="11"/>
  <c r="T194" i="11"/>
  <c r="AF193" i="11"/>
  <c r="AE193" i="11"/>
  <c r="AI194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AI164" i="15"/>
  <c r="AA163" i="15"/>
  <c r="Y164" i="15" s="1"/>
  <c r="AB163" i="15"/>
  <c r="Z164" i="15" s="1"/>
  <c r="AF163" i="15"/>
  <c r="AD163" i="15"/>
  <c r="T164" i="15"/>
  <c r="AE163" i="15"/>
  <c r="AJ5" i="21"/>
  <c r="AH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AK5" i="18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AK346" i="21"/>
  <c r="V317" i="21"/>
  <c r="W317" i="21" s="1"/>
  <c r="V164" i="21"/>
  <c r="W164" i="21" s="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AK316" i="21"/>
  <c r="AB377" i="18"/>
  <c r="Z378" i="18" s="1"/>
  <c r="AE377" i="18"/>
  <c r="T378" i="18"/>
  <c r="AI378" i="18"/>
  <c r="AD377" i="18"/>
  <c r="AA377" i="18"/>
  <c r="Y378" i="18" s="1"/>
  <c r="AF377" i="18"/>
  <c r="AK163" i="21"/>
  <c r="AD164" i="18"/>
  <c r="AF164" i="18"/>
  <c r="AE164" i="18"/>
  <c r="AB164" i="18"/>
  <c r="Z165" i="18" s="1"/>
  <c r="AA164" i="18"/>
  <c r="Y165" i="18" s="1"/>
  <c r="AI165" i="18"/>
  <c r="T165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AJ346" i="11"/>
  <c r="AH346" i="11"/>
  <c r="U6" i="15"/>
  <c r="AG6" i="15" s="1"/>
  <c r="AK5" i="21"/>
  <c r="AH163" i="15"/>
  <c r="AJ163" i="15"/>
  <c r="AH346" i="15"/>
  <c r="AJ346" i="15"/>
  <c r="U194" i="15"/>
  <c r="AG194" i="15" s="1"/>
  <c r="AH376" i="11"/>
  <c r="AJ376" i="11"/>
  <c r="U6" i="11"/>
  <c r="AG6" i="11" s="1"/>
  <c r="AH5" i="15"/>
  <c r="AJ5" i="15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U134" i="11"/>
  <c r="AG134" i="11" s="1"/>
  <c r="AJ133" i="15"/>
  <c r="AH133" i="15"/>
  <c r="AH163" i="11"/>
  <c r="AJ163" i="11"/>
  <c r="AH437" i="15"/>
  <c r="AJ437" i="15"/>
  <c r="AJ193" i="11"/>
  <c r="AH193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V438" i="15"/>
  <c r="W438" i="15" s="1"/>
  <c r="AB438" i="15" s="1"/>
  <c r="Z439" i="15" s="1"/>
  <c r="AH194" i="18"/>
  <c r="AJ194" i="18"/>
  <c r="AH377" i="18"/>
  <c r="AJ377" i="18"/>
  <c r="U378" i="21"/>
  <c r="AG378" i="21" s="1"/>
  <c r="AK163" i="11"/>
  <c r="AK346" i="15"/>
  <c r="AK163" i="15"/>
  <c r="AK316" i="15"/>
  <c r="AK133" i="11"/>
  <c r="AK346" i="11"/>
  <c r="AK316" i="11"/>
  <c r="AK193" i="15"/>
  <c r="AK193" i="11"/>
  <c r="AK5" i="15"/>
  <c r="AK437" i="11"/>
  <c r="U7" i="18"/>
  <c r="AG7" i="18" s="1"/>
  <c r="V194" i="11"/>
  <c r="W194" i="11" s="1"/>
  <c r="V6" i="11"/>
  <c r="W6" i="11" s="1"/>
  <c r="AK376" i="11"/>
  <c r="V317" i="15"/>
  <c r="W317" i="15" s="1"/>
  <c r="V194" i="15"/>
  <c r="W194" i="15" s="1"/>
  <c r="AK376" i="15"/>
  <c r="AH6" i="18"/>
  <c r="AJ6" i="18"/>
  <c r="AK437" i="15"/>
  <c r="AK133" i="15"/>
  <c r="V164" i="11"/>
  <c r="W164" i="11" s="1"/>
  <c r="AK5" i="11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AD438" i="15"/>
  <c r="AD438" i="11"/>
  <c r="V195" i="18"/>
  <c r="W195" i="18" s="1"/>
  <c r="AK377" i="21"/>
  <c r="V348" i="21"/>
  <c r="W348" i="21" s="1"/>
  <c r="AH164" i="21"/>
  <c r="AJ164" i="21"/>
  <c r="AK134" i="18"/>
  <c r="U318" i="21"/>
  <c r="AG318" i="21" s="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AK6" i="18"/>
  <c r="AA317" i="15"/>
  <c r="Y318" i="15" s="1"/>
  <c r="AB317" i="15"/>
  <c r="Z318" i="15" s="1"/>
  <c r="AI318" i="15"/>
  <c r="T318" i="15"/>
  <c r="AF317" i="15"/>
  <c r="AE317" i="15"/>
  <c r="AD317" i="15"/>
  <c r="AD318" i="18" l="1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U349" i="18"/>
  <c r="AG349" i="18" s="1"/>
  <c r="AK164" i="21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V7" i="15"/>
  <c r="W7" i="15" s="1"/>
  <c r="AH164" i="11"/>
  <c r="AJ164" i="11"/>
  <c r="AH6" i="11"/>
  <c r="AJ6" i="11"/>
  <c r="AH317" i="15"/>
  <c r="AJ317" i="15"/>
  <c r="AH194" i="15"/>
  <c r="AJ194" i="15"/>
  <c r="U165" i="11"/>
  <c r="AG165" i="11" s="1"/>
  <c r="U195" i="15"/>
  <c r="AG195" i="15" s="1"/>
  <c r="U195" i="11"/>
  <c r="AG195" i="11" s="1"/>
  <c r="V378" i="15"/>
  <c r="W378" i="15" s="1"/>
  <c r="U7" i="11"/>
  <c r="AG7" i="11" s="1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AJ195" i="18"/>
  <c r="U441" i="18"/>
  <c r="AG441" i="18" s="1"/>
  <c r="AD378" i="11"/>
  <c r="V440" i="21"/>
  <c r="W440" i="21" s="1"/>
  <c r="V136" i="21"/>
  <c r="W136" i="21" s="1"/>
  <c r="V195" i="11"/>
  <c r="W195" i="11" s="1"/>
  <c r="AI196" i="11" s="1"/>
  <c r="AK348" i="18"/>
  <c r="U196" i="18"/>
  <c r="AG196" i="18" s="1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V196" i="21"/>
  <c r="W196" i="21" s="1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AH7" i="18"/>
  <c r="AJ7" i="18"/>
  <c r="AK194" i="15"/>
  <c r="U8" i="18"/>
  <c r="AG8" i="18" s="1"/>
  <c r="U166" i="15"/>
  <c r="AG166" i="15" s="1"/>
  <c r="V7" i="11"/>
  <c r="W7" i="11" s="1"/>
  <c r="V8" i="21"/>
  <c r="W8" i="21" s="1"/>
  <c r="AK6" i="11"/>
  <c r="AK318" i="18" l="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AK348" i="21"/>
  <c r="AK195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V166" i="15"/>
  <c r="W166" i="15" s="1"/>
  <c r="AI167" i="15" s="1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AK7" i="18"/>
  <c r="AH7" i="15"/>
  <c r="AJ7" i="15"/>
  <c r="U379" i="15"/>
  <c r="AG379" i="15" s="1"/>
  <c r="U8" i="15"/>
  <c r="AG8" i="15" s="1"/>
  <c r="AE8" i="21"/>
  <c r="T9" i="21"/>
  <c r="AD8" i="21"/>
  <c r="AA8" i="21"/>
  <c r="Y9" i="21" s="1"/>
  <c r="AI9" i="21"/>
  <c r="AB8" i="21"/>
  <c r="Z9" i="21" s="1"/>
  <c r="AF8" i="21"/>
  <c r="AD7" i="11"/>
  <c r="AA7" i="11"/>
  <c r="Y8" i="11" s="1"/>
  <c r="T8" i="11"/>
  <c r="AF7" i="11"/>
  <c r="AB7" i="11"/>
  <c r="Z8" i="11" s="1"/>
  <c r="AE7" i="11"/>
  <c r="AI8" i="11"/>
  <c r="V136" i="11"/>
  <c r="W136" i="11" s="1"/>
  <c r="V349" i="11"/>
  <c r="W349" i="11" s="1"/>
  <c r="AK439" i="11" l="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U197" i="21"/>
  <c r="AG197" i="21" s="1"/>
  <c r="AA319" i="11"/>
  <c r="Y320" i="11" s="1"/>
  <c r="AB166" i="15"/>
  <c r="Z167" i="15" s="1"/>
  <c r="AH166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AH7" i="11"/>
  <c r="AJ7" i="11"/>
  <c r="AF440" i="11"/>
  <c r="T441" i="11"/>
  <c r="AE440" i="11"/>
  <c r="AB440" i="11"/>
  <c r="Z441" i="11" s="1"/>
  <c r="AD440" i="11"/>
  <c r="AI441" i="11"/>
  <c r="AA440" i="11"/>
  <c r="Y441" i="11" s="1"/>
  <c r="AK195" i="15" l="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T380" i="15"/>
  <c r="U380" i="15" s="1"/>
  <c r="AG380" i="15" s="1"/>
  <c r="AB166" i="11"/>
  <c r="Z167" i="11" s="1"/>
  <c r="AA379" i="15"/>
  <c r="Y380" i="15" s="1"/>
  <c r="AE166" i="11"/>
  <c r="V137" i="21"/>
  <c r="W137" i="21" s="1"/>
  <c r="AH349" i="21"/>
  <c r="AJ349" i="21"/>
  <c r="AH196" i="18"/>
  <c r="AJ196" i="18"/>
  <c r="AK166" i="18"/>
  <c r="AK136" i="21"/>
  <c r="V167" i="21"/>
  <c r="W167" i="21" s="1"/>
  <c r="U442" i="18"/>
  <c r="AG442" i="18" s="1"/>
  <c r="T167" i="11"/>
  <c r="U167" i="11" s="1"/>
  <c r="AG167" i="11" s="1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AK319" i="18"/>
  <c r="AK136" i="18"/>
  <c r="AK196" i="21"/>
  <c r="U137" i="11"/>
  <c r="AG137" i="11" s="1"/>
  <c r="V320" i="11"/>
  <c r="W320" i="11" s="1"/>
  <c r="AH136" i="11"/>
  <c r="AJ136" i="11"/>
  <c r="AK8" i="21"/>
  <c r="U441" i="11"/>
  <c r="AG441" i="11" s="1"/>
  <c r="U350" i="11"/>
  <c r="AG350" i="11" s="1"/>
  <c r="AH440" i="11"/>
  <c r="AJ440" i="11"/>
  <c r="AJ349" i="11"/>
  <c r="U197" i="15"/>
  <c r="AG197" i="15" s="1"/>
  <c r="AK7" i="11"/>
  <c r="V350" i="15"/>
  <c r="W350" i="15" s="1"/>
  <c r="V8" i="11"/>
  <c r="W8" i="11" s="1"/>
  <c r="AH349" i="1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AH319" i="21"/>
  <c r="AJ319" i="21"/>
  <c r="V441" i="11"/>
  <c r="W441" i="11" s="1"/>
  <c r="AF441" i="11" s="1"/>
  <c r="V197" i="18"/>
  <c r="W197" i="18" s="1"/>
  <c r="AK196" i="18"/>
  <c r="AK349" i="21"/>
  <c r="U320" i="21"/>
  <c r="AG320" i="21" s="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V167" i="11"/>
  <c r="W167" i="11" s="1"/>
  <c r="V350" i="11"/>
  <c r="W350" i="11" s="1"/>
  <c r="AK440" i="11"/>
  <c r="V197" i="15"/>
  <c r="W197" i="15" s="1"/>
  <c r="V380" i="15"/>
  <c r="W380" i="15" s="1"/>
  <c r="AI9" i="11"/>
  <c r="AA8" i="11"/>
  <c r="Y9" i="11" s="1"/>
  <c r="T9" i="11"/>
  <c r="AE8" i="11"/>
  <c r="AD8" i="11"/>
  <c r="AF8" i="11"/>
  <c r="AB8" i="11"/>
  <c r="Z9" i="11" s="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AK349" i="11"/>
  <c r="AI321" i="11"/>
  <c r="AE320" i="11"/>
  <c r="AD320" i="11"/>
  <c r="T321" i="11"/>
  <c r="AF320" i="11"/>
  <c r="AA320" i="11"/>
  <c r="Y321" i="11" s="1"/>
  <c r="AB320" i="11"/>
  <c r="Z321" i="11" s="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AH137" i="21"/>
  <c r="AJ137" i="21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AH350" i="15"/>
  <c r="AJ350" i="15"/>
  <c r="U321" i="11"/>
  <c r="AG321" i="11" s="1"/>
  <c r="AA380" i="15"/>
  <c r="Y381" i="15" s="1"/>
  <c r="AF380" i="15"/>
  <c r="AE380" i="15"/>
  <c r="T381" i="15"/>
  <c r="AD380" i="15"/>
  <c r="AI381" i="15"/>
  <c r="AB380" i="15"/>
  <c r="Z381" i="15" s="1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U351" i="15"/>
  <c r="AG351" i="15" s="1"/>
  <c r="V138" i="15"/>
  <c r="W138" i="15" s="1"/>
  <c r="AH8" i="11"/>
  <c r="AJ8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U351" i="21"/>
  <c r="AG351" i="21" s="1"/>
  <c r="U382" i="18"/>
  <c r="AG382" i="18" s="1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AH197" i="18"/>
  <c r="AJ197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V382" i="21"/>
  <c r="W382" i="21" s="1"/>
  <c r="AK320" i="11"/>
  <c r="V198" i="11"/>
  <c r="W198" i="11" s="1"/>
  <c r="V442" i="11"/>
  <c r="W442" i="11" s="1"/>
  <c r="U381" i="15"/>
  <c r="AG381" i="15" s="1"/>
  <c r="U198" i="15"/>
  <c r="AG198" i="15" s="1"/>
  <c r="AI139" i="15"/>
  <c r="AE138" i="15"/>
  <c r="AF138" i="15"/>
  <c r="AD138" i="15"/>
  <c r="AB138" i="15"/>
  <c r="Z139" i="15" s="1"/>
  <c r="AA138" i="15"/>
  <c r="Y139" i="15" s="1"/>
  <c r="T139" i="15"/>
  <c r="V351" i="15"/>
  <c r="W351" i="15" s="1"/>
  <c r="AH197" i="15"/>
  <c r="AJ197" i="15"/>
  <c r="AH137" i="11"/>
  <c r="AJ137" i="11"/>
  <c r="AK350" i="15"/>
  <c r="AH350" i="11"/>
  <c r="AJ350" i="11"/>
  <c r="AH167" i="11"/>
  <c r="AJ167" i="11"/>
  <c r="U351" i="11"/>
  <c r="AG351" i="11" s="1"/>
  <c r="U138" i="11"/>
  <c r="AG138" i="11" s="1"/>
  <c r="V321" i="11"/>
  <c r="W321" i="11" s="1"/>
  <c r="U168" i="11"/>
  <c r="AG168" i="11" s="1"/>
  <c r="AK8" i="11"/>
  <c r="V321" i="15"/>
  <c r="W321" i="15" s="1"/>
  <c r="AH380" i="15"/>
  <c r="AJ380" i="15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V381" i="15"/>
  <c r="W381" i="15" s="1"/>
  <c r="AE381" i="15" s="1"/>
  <c r="AH198" i="21"/>
  <c r="AJ198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AK350" i="21"/>
  <c r="U321" i="21"/>
  <c r="AG321" i="21" s="1"/>
  <c r="AJ321" i="18"/>
  <c r="AH321" i="18"/>
  <c r="AH320" i="21"/>
  <c r="AJ320" i="21"/>
  <c r="V443" i="21"/>
  <c r="W443" i="21" s="1"/>
  <c r="AK197" i="18"/>
  <c r="U322" i="18"/>
  <c r="AG322" i="18" s="1"/>
  <c r="V351" i="21"/>
  <c r="W351" i="21" s="1"/>
  <c r="AK137" i="1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V198" i="15"/>
  <c r="W198" i="15" s="1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AK197" i="15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V138" i="11"/>
  <c r="W138" i="11" s="1"/>
  <c r="AK167" i="11"/>
  <c r="V11" i="21"/>
  <c r="W11" i="21" s="1"/>
  <c r="V169" i="15"/>
  <c r="W169" i="15" s="1"/>
  <c r="AK442" i="15" l="1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AH382" i="21"/>
  <c r="AJ382" i="21"/>
  <c r="AK168" i="18"/>
  <c r="AD351" i="21"/>
  <c r="T352" i="21"/>
  <c r="AE351" i="21"/>
  <c r="AB351" i="21"/>
  <c r="Z352" i="21" s="1"/>
  <c r="AI352" i="21"/>
  <c r="AF351" i="21"/>
  <c r="AA351" i="21"/>
  <c r="Y352" i="21" s="1"/>
  <c r="U383" i="21"/>
  <c r="AG383" i="21" s="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T12" i="21"/>
  <c r="AD11" i="21"/>
  <c r="AI12" i="21"/>
  <c r="AB11" i="21"/>
  <c r="Z12" i="21" s="1"/>
  <c r="AF11" i="21"/>
  <c r="AE11" i="21"/>
  <c r="AA11" i="21"/>
  <c r="Y12" i="21" s="1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AH321" i="11"/>
  <c r="AJ321" i="11"/>
  <c r="T170" i="15"/>
  <c r="AI170" i="15"/>
  <c r="AF169" i="15"/>
  <c r="AA169" i="15"/>
  <c r="Y170" i="15" s="1"/>
  <c r="AD169" i="15"/>
  <c r="AB169" i="15"/>
  <c r="Z170" i="15" s="1"/>
  <c r="AE169" i="15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AJ11" i="18" l="1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AI12" i="15"/>
  <c r="U352" i="21"/>
  <c r="AG352" i="21" s="1"/>
  <c r="V140" i="18"/>
  <c r="W140" i="18" s="1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AK382" i="21"/>
  <c r="AA444" i="18"/>
  <c r="Y445" i="18" s="1"/>
  <c r="AI445" i="18"/>
  <c r="AD444" i="18"/>
  <c r="AF444" i="18"/>
  <c r="AB444" i="18"/>
  <c r="Z445" i="18" s="1"/>
  <c r="T445" i="18"/>
  <c r="AE444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U383" i="11"/>
  <c r="AG383" i="11" s="1"/>
  <c r="AH198" i="15"/>
  <c r="AJ198" i="15"/>
  <c r="AK321" i="15"/>
  <c r="U170" i="15"/>
  <c r="AG170" i="15" s="1"/>
  <c r="AK351" i="15"/>
  <c r="AH168" i="11"/>
  <c r="AJ168" i="11"/>
  <c r="AK442" i="11"/>
  <c r="U169" i="11"/>
  <c r="AG169" i="11" s="1"/>
  <c r="U444" i="15"/>
  <c r="AG444" i="15" s="1"/>
  <c r="AH351" i="11"/>
  <c r="AJ351" i="11"/>
  <c r="AH11" i="21"/>
  <c r="AJ11" i="21"/>
  <c r="U199" i="15"/>
  <c r="AG199" i="15" s="1"/>
  <c r="U12" i="21"/>
  <c r="AG12" i="21" s="1"/>
  <c r="AH169" i="15"/>
  <c r="AJ169" i="15"/>
  <c r="AH443" i="15"/>
  <c r="AJ443" i="15"/>
  <c r="U139" i="11"/>
  <c r="AG139" i="11" s="1"/>
  <c r="U352" i="11"/>
  <c r="AG352" i="11" s="1"/>
  <c r="AJ382" i="11"/>
  <c r="AH382" i="11"/>
  <c r="AH138" i="11"/>
  <c r="AJ138" i="11"/>
  <c r="AK198" i="11"/>
  <c r="AK11" i="18" l="1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U170" i="21"/>
  <c r="AG170" i="21" s="1"/>
  <c r="AH444" i="18"/>
  <c r="AJ444" i="18"/>
  <c r="U323" i="18"/>
  <c r="AG323" i="18" s="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V140" i="15"/>
  <c r="W140" i="15" s="1"/>
  <c r="AK443" i="15"/>
  <c r="AK168" i="11"/>
  <c r="AK11" i="21"/>
  <c r="AK351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AD444" i="15"/>
  <c r="AE444" i="15"/>
  <c r="AF444" i="15"/>
  <c r="AA444" i="15"/>
  <c r="Y445" i="15" s="1"/>
  <c r="AI445" i="15"/>
  <c r="T445" i="15"/>
  <c r="AB444" i="15"/>
  <c r="Z445" i="15" s="1"/>
  <c r="V353" i="15"/>
  <c r="W353" i="15" s="1"/>
  <c r="U353" i="11"/>
  <c r="AG353" i="11" s="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<sst xmlns="http://schemas.openxmlformats.org/spreadsheetml/2006/main" count="3058" uniqueCount="387">
  <si>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</si>
  <si>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</si>
  <si>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</si>
  <si>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</si>
  <si>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</si>
  <si>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</si>
  <si>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</si>
  <si>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</si>
  <si>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</si>
  <si>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</si>
  <si>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</si>
  <si>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</si>
  <si>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</si>
  <si>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</si>
  <si>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</si>
  <si>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</si>
  <si>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</si>
  <si>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</si>
  <si>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</si>
  <si>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</si>
  <si>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</si>
  <si>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</si>
  <si>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</si>
  <si>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</si>
  <si>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</si>
  <si>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</si>
  <si>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</si>
  <si>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</si>
  <si>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</si>
  <si>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</si>
  <si>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</si>
  <si>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</si>
  <si>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</si>
  <si>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</si>
  <si>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</si>
  <si>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</si>
  <si>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</si>
  <si>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</si>
  <si>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</si>
  <si>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</si>
  <si>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</si>
  <si>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</si>
  <si>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</si>
  <si>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</si>
  <si>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</si>
  <si>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</si>
  <si>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</si>
  <si>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</si>
  <si>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</si>
  <si>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</si>
  <si>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</si>
  <si>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</si>
  <si>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</si>
  <si>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</si>
  <si>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</si>
  <si>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</si>
  <si>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</si>
  <si>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</si>
  <si>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</si>
  <si>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</si>
  <si>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</si>
  <si>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</si>
  <si>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</si>
  <si>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</si>
  <si>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</si>
  <si>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</si>
  <si>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</si>
  <si>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</si>
  <si>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</si>
  <si>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</si>
  <si>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</si>
  <si>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</si>
  <si>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</si>
  <si>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</si>
  <si>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</si>
  <si>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</si>
  <si>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</si>
  <si>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</si>
  <si>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</si>
  <si>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</si>
  <si>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</si>
  <si>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</si>
  <si>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</si>
  <si>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</si>
  <si>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</si>
  <si>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</si>
  <si>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</si>
  <si>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</si>
  <si>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</si>
  <si>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</si>
  <si>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</si>
  <si>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</si>
  <si>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</si>
  <si>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</si>
  <si>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</si>
  <si>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</si>
  <si>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</si>
  <si>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</si>
  <si>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</si>
  <si>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</si>
  <si>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</si>
  <si>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</si>
  <si>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</si>
  <si>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</si>
  <si>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</si>
  <si>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</si>
  <si>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</si>
  <si>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</si>
  <si>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</si>
  <si>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</si>
  <si>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</si>
  <si>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</si>
  <si>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</si>
  <si>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</si>
  <si>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</si>
  <si>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</si>
  <si>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</si>
  <si>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</si>
  <si>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</si>
  <si>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</si>
  <si>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</si>
  <si>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</si>
  <si>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</si>
  <si>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</si>
  <si>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</si>
  <si>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</si>
  <si>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</si>
  <si>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</si>
  <si>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</si>
  <si>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</si>
  <si>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</si>
  <si>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</si>
  <si>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</si>
  <si>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</si>
  <si>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</si>
  <si>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</si>
  <si>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</si>
  <si>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</si>
  <si>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</si>
  <si>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</si>
  <si>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</si>
  <si>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</si>
  <si>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</si>
  <si>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</si>
  <si>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</si>
  <si>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</si>
  <si>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</si>
  <si>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</si>
  <si>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</si>
  <si>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</si>
  <si>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</si>
  <si>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</si>
  <si>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</si>
  <si>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</si>
  <si>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</si>
  <si>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</si>
  <si>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</si>
  <si>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</si>
  <si>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</si>
  <si>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</si>
  <si>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</si>
  <si>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</si>
  <si>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</si>
  <si>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</si>
  <si>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</si>
  <si>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</si>
  <si>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</si>
  <si>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</si>
  <si>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</si>
  <si>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</si>
  <si>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</si>
  <si>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</si>
  <si>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</si>
  <si>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</si>
  <si>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</si>
  <si>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</si>
  <si>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</si>
  <si>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</si>
  <si>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</si>
  <si>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</si>
  <si>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</si>
  <si>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</si>
  <si>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</si>
  <si>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</si>
  <si>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</si>
  <si>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</si>
  <si>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</si>
  <si>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</si>
  <si>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</si>
  <si>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</si>
  <si>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</si>
  <si>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</si>
  <si>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</si>
  <si>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</si>
  <si>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</si>
  <si>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</si>
  <si>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</si>
  <si>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</si>
  <si>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</si>
  <si>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</si>
  <si>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</si>
  <si>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</si>
  <si>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</si>
  <si>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</si>
  <si>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</si>
  <si>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</si>
  <si>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</si>
  <si>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</si>
  <si>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</si>
  <si>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</si>
  <si>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</si>
  <si>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</si>
  <si>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</si>
  <si>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</si>
  <si>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</si>
  <si>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</si>
  <si>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</si>
  <si>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</si>
  <si>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</si>
  <si>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</si>
  <si>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</si>
  <si>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</si>
  <si>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</si>
  <si>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</si>
  <si>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</si>
  <si>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</si>
  <si>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</si>
  <si>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</si>
  <si>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</si>
  <si>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</si>
  <si>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</si>
  <si>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</si>
  <si>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</si>
  <si>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</si>
  <si>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</si>
  <si>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</si>
  <si>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</si>
  <si>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</si>
  <si>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</si>
  <si>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</si>
  <si>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</si>
  <si>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</si>
  <si>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</si>
  <si>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</si>
  <si>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</si>
  <si>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</si>
  <si>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</si>
  <si>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</si>
  <si>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</si>
  <si>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</si>
  <si>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</si>
  <si>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</si>
  <si>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</si>
  <si>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</si>
  <si>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</si>
  <si>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</si>
  <si>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</si>
  <si>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</si>
  <si>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</si>
  <si>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</si>
  <si>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</si>
  <si>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 xml:space="preserve">20-Year Term Insurance Medium Risk Intervention 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</si>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</sst>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/>
      <sheetData sheetId="7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0.99361593500000001</v>
          </cell>
          <cell r="E28">
            <v>4.2083624562426464E-4</v>
          </cell>
          <cell r="F28">
            <v>9962.1010860675542</v>
          </cell>
          <cell r="G28">
            <v>0.99953217500000002</v>
          </cell>
          <cell r="H28">
            <v>4.2334201082197363E-4</v>
          </cell>
          <cell r="I28">
            <v>9962.0761128717313</v>
          </cell>
          <cell r="J28">
            <v>1.12120625</v>
          </cell>
          <cell r="K28">
            <v>4.7487586722374842E-4</v>
          </cell>
          <cell r="L28">
            <v>9961.5625112427206</v>
          </cell>
          <cell r="M28">
            <v>1.1368661</v>
          </cell>
          <cell r="N28">
            <v>4.8150844249644586E-4</v>
          </cell>
          <cell r="O28">
            <v>9961.4964090391895</v>
          </cell>
        </row>
        <row r="29">
          <cell r="B29">
            <v>20</v>
          </cell>
          <cell r="C29">
            <v>4.5942347293519695E-4</v>
          </cell>
          <cell r="D29">
            <v>0.98723187000000001</v>
          </cell>
          <cell r="E29">
            <v>4.5355749430770891E-4</v>
          </cell>
          <cell r="F29">
            <v>9957.5827004609164</v>
          </cell>
          <cell r="G29">
            <v>0.99906435000000005</v>
          </cell>
          <cell r="H29">
            <v>4.5899361336274518E-4</v>
          </cell>
          <cell r="I29">
            <v>9957.5035835600902</v>
          </cell>
          <cell r="J29">
            <v>1.2424124999999999</v>
          </cell>
          <cell r="K29">
            <v>5.7079346556810034E-4</v>
          </cell>
          <cell r="L29">
            <v>9955.8765164544548</v>
          </cell>
          <cell r="M29">
            <v>1.2737322</v>
          </cell>
          <cell r="N29">
            <v>5.8518247091338886E-4</v>
          </cell>
          <cell r="O29">
            <v>9955.6671159565522</v>
          </cell>
        </row>
        <row r="30">
          <cell r="B30">
            <v>21</v>
          </cell>
          <cell r="C30">
            <v>4.9583377153748407E-4</v>
          </cell>
          <cell r="D30">
            <v>0.98084780500000002</v>
          </cell>
          <cell r="E30">
            <v>4.8633746645741272E-4</v>
          </cell>
          <cell r="F30">
            <v>9952.7399549183338</v>
          </cell>
          <cell r="G30">
            <v>0.99859652499999996</v>
          </cell>
          <cell r="H30">
            <v>4.9513788123497549E-4</v>
          </cell>
          <cell r="I30">
            <v>9952.573246333337</v>
          </cell>
          <cell r="J30">
            <v>1.3636187500000001</v>
          </cell>
          <cell r="K30">
            <v>6.761282277517296E-4</v>
          </cell>
          <cell r="L30">
            <v>9949.1450673096697</v>
          </cell>
          <cell r="M30">
            <v>1.4105983</v>
          </cell>
          <cell r="N30">
            <v>6.9942227521336338E-4</v>
          </cell>
          <cell r="O30">
            <v>9948.7039006110426</v>
          </cell>
        </row>
        <row r="31">
          <cell r="B31">
            <v>22</v>
          </cell>
          <cell r="C31">
            <v>5.2075138958068614E-4</v>
          </cell>
          <cell r="D31">
            <v>0.97446374000000002</v>
          </cell>
          <cell r="E31">
            <v>5.0745334670099251E-4</v>
          </cell>
          <cell r="F31">
            <v>9947.6894037193651</v>
          </cell>
          <cell r="G31">
            <v>0.99812869999999998</v>
          </cell>
          <cell r="H31">
            <v>5.1977690750536383E-4</v>
          </cell>
          <cell r="I31">
            <v>9947.4001285896375</v>
          </cell>
          <cell r="J31">
            <v>1.4848249999999998</v>
          </cell>
          <cell r="K31">
            <v>7.7322468203414225E-4</v>
          </cell>
          <cell r="L31">
            <v>9941.4521427784875</v>
          </cell>
          <cell r="M31">
            <v>1.5474644</v>
          </cell>
          <cell r="N31">
            <v>8.0584423662664266E-4</v>
          </cell>
          <cell r="O31">
            <v>9940.6867949108291</v>
          </cell>
        </row>
        <row r="32">
          <cell r="B32">
            <v>23</v>
          </cell>
          <cell r="C32">
            <v>5.4044964650571791E-4</v>
          </cell>
          <cell r="D32">
            <v>0.96807967499999992</v>
          </cell>
          <cell r="E32">
            <v>5.2319831814312025E-4</v>
          </cell>
          <cell r="F32">
            <v>9942.48478935393</v>
          </cell>
          <cell r="G32">
            <v>0.997660875</v>
          </cell>
          <cell r="H32">
            <v>5.3918546722633528E-4</v>
          </cell>
          <cell r="I32">
            <v>9942.0366350036165</v>
          </cell>
          <cell r="J32">
            <v>1.60603125</v>
          </cell>
          <cell r="K32">
            <v>8.6797902133963628E-4</v>
          </cell>
          <cell r="L32">
            <v>9932.8231708769035</v>
          </cell>
          <cell r="M32">
            <v>1.6843305</v>
          </cell>
          <cell r="N32">
            <v>9.102958233237991E-4</v>
          </cell>
          <cell r="O32">
            <v>9931.6378292404515</v>
          </cell>
        </row>
        <row r="33">
          <cell r="B33">
            <v>24</v>
          </cell>
          <cell r="C33">
            <v>5.4255756315120713E-4</v>
          </cell>
          <cell r="D33">
            <v>0.96169560999999992</v>
          </cell>
          <cell r="E33">
            <v>5.2177522665481366E-4</v>
          </cell>
          <cell r="F33">
            <v>9937.2970470994514</v>
          </cell>
          <cell r="G33">
            <v>0.99719304999999991</v>
          </cell>
          <cell r="H33">
            <v>5.4103463119931983E-4</v>
          </cell>
          <cell r="I33">
            <v>9936.6576488794271</v>
          </cell>
          <cell r="J33">
            <v>1.7272375</v>
          </cell>
          <cell r="K33">
            <v>9.3712576898338307E-4</v>
          </cell>
          <cell r="L33">
            <v>9923.5148663247201</v>
          </cell>
          <cell r="M33">
            <v>1.8211965999999999</v>
          </cell>
          <cell r="N33">
            <v>9.8810398931526377E-4</v>
          </cell>
          <cell r="O33">
            <v>9921.8243382809451</v>
          </cell>
        </row>
        <row r="34">
          <cell r="B34">
            <v>25</v>
          </cell>
          <cell r="C34">
            <v>5.4536811867852606E-4</v>
          </cell>
          <cell r="D34">
            <v>0.95531154499999993</v>
          </cell>
          <cell r="E34">
            <v>5.209964600485261E-4</v>
          </cell>
          <cell r="F34">
            <v>9932.1197505154614</v>
          </cell>
          <cell r="G34">
            <v>0.99672522499999994</v>
          </cell>
          <cell r="H34">
            <v>5.4358216079768054E-4</v>
          </cell>
          <cell r="I34">
            <v>9931.2562590435427</v>
          </cell>
          <cell r="J34">
            <v>1.8484437499999999</v>
          </cell>
          <cell r="K34">
            <v>1.0080822904205797E-3</v>
          </cell>
          <cell r="L34">
            <v>9913.5111467292518</v>
          </cell>
          <cell r="M34">
            <v>1.9580626999999999</v>
          </cell>
          <cell r="N34">
            <v>1.0678649709535951E-3</v>
          </cell>
          <cell r="O34">
            <v>9911.22916962214</v>
          </cell>
        </row>
        <row r="35">
          <cell r="B35">
            <v>26</v>
          </cell>
          <cell r="C35">
            <v>5.558572714104193E-4</v>
          </cell>
          <cell r="D35">
            <v>0.94892747999999993</v>
          </cell>
          <cell r="E35">
            <v>5.2746823979916524E-4</v>
          </cell>
          <cell r="F35">
            <v>9926.8808727931828</v>
          </cell>
          <cell r="G35">
            <v>0.99625739999999996</v>
          </cell>
          <cell r="H35">
            <v>5.5377691998643867E-4</v>
          </cell>
          <cell r="I35">
            <v>9925.7565585408138</v>
          </cell>
          <cell r="J35">
            <v>1.9696499999999999</v>
          </cell>
          <cell r="K35">
            <v>1.0948442746335323E-3</v>
          </cell>
          <cell r="L35">
            <v>9902.6573958087392</v>
          </cell>
          <cell r="M35">
            <v>2.0949287999999999</v>
          </cell>
          <cell r="N35">
            <v>1.164481406567104E-3</v>
          </cell>
          <cell r="O35">
            <v>9899.6877275378902</v>
          </cell>
        </row>
        <row r="36">
          <cell r="B36">
            <v>27</v>
          </cell>
          <cell r="C36">
            <v>5.6823515476493009E-4</v>
          </cell>
          <cell r="D36">
            <v>0.94892747999999993</v>
          </cell>
          <cell r="E36">
            <v>5.3921395345849507E-4</v>
          </cell>
          <cell r="F36">
            <v>9921.5281601122533</v>
          </cell>
          <cell r="G36">
            <v>0.99625739999999996</v>
          </cell>
          <cell r="H36">
            <v>5.6610847787470688E-4</v>
          </cell>
          <cell r="I36">
            <v>9920.1375036037025</v>
          </cell>
          <cell r="J36">
            <v>1.9696499999999999</v>
          </cell>
          <cell r="K36">
            <v>1.1192243725827444E-3</v>
          </cell>
          <cell r="L36">
            <v>9891.5741002980139</v>
          </cell>
          <cell r="M36">
            <v>2.0949287999999999</v>
          </cell>
          <cell r="N36">
            <v>1.1904121908895091E-3</v>
          </cell>
          <cell r="O36">
            <v>9887.9030185810298</v>
          </cell>
        </row>
        <row r="37">
          <cell r="B37">
            <v>28</v>
          </cell>
          <cell r="C37">
            <v>5.8293444091486659E-4</v>
          </cell>
          <cell r="D37">
            <v>0.94892747999999993</v>
          </cell>
          <cell r="E37">
            <v>5.5316251002255322E-4</v>
          </cell>
          <cell r="F37">
            <v>9916.0399426919466</v>
          </cell>
          <cell r="G37">
            <v>0.99625739999999996</v>
          </cell>
          <cell r="H37">
            <v>5.8075275047629854E-4</v>
          </cell>
          <cell r="I37">
            <v>9914.3763564633809</v>
          </cell>
          <cell r="J37">
            <v>1.9696499999999999</v>
          </cell>
          <cell r="K37">
            <v>1.1481768215479669E-3</v>
          </cell>
          <cell r="L37">
            <v>9880.2168241874278</v>
          </cell>
          <cell r="M37">
            <v>2.0949287999999999</v>
          </cell>
          <cell r="N37">
            <v>1.2212061487844523E-3</v>
          </cell>
          <cell r="O37">
            <v>9875.827850616155</v>
          </cell>
        </row>
        <row r="38">
          <cell r="B38">
            <v>29</v>
          </cell>
          <cell r="C38">
            <v>5.9880064650571791E-4</v>
          </cell>
          <cell r="D38">
            <v>0.94892747999999993</v>
          </cell>
          <cell r="E38">
            <v>5.682183885110417E-4</v>
          </cell>
          <cell r="F38">
            <v>9910.4054664552987</v>
          </cell>
          <cell r="G38">
            <v>0.99625739999999996</v>
          </cell>
          <cell r="H38">
            <v>5.965595752061056E-4</v>
          </cell>
          <cell r="I38">
            <v>9908.4618403157365</v>
          </cell>
          <cell r="J38">
            <v>1.9696499999999999</v>
          </cell>
          <cell r="K38">
            <v>1.1794276933899872E-3</v>
          </cell>
          <cell r="L38">
            <v>9868.563822848284</v>
          </cell>
          <cell r="M38">
            <v>2.0949287999999999</v>
          </cell>
          <cell r="N38">
            <v>1.2544447198234478E-3</v>
          </cell>
          <cell r="O38">
            <v>9863.4391705150629</v>
          </cell>
        </row>
        <row r="39">
          <cell r="B39">
            <v>30</v>
          </cell>
          <cell r="C39">
            <v>6.1932831181702667E-4</v>
          </cell>
          <cell r="D39">
            <v>0.94892747999999993</v>
          </cell>
          <cell r="E39">
            <v>5.8769765422518529E-4</v>
          </cell>
          <cell r="F39">
            <v>9904.5811444102419</v>
          </cell>
          <cell r="G39">
            <v>0.99625739999999996</v>
          </cell>
          <cell r="H39">
            <v>6.1701041367722028E-4</v>
          </cell>
          <cell r="I39">
            <v>9902.3482161767388</v>
          </cell>
          <cell r="J39">
            <v>1.9696499999999999</v>
          </cell>
          <cell r="K39">
            <v>1.2198600093704065E-3</v>
          </cell>
          <cell r="L39">
            <v>9856.525556490873</v>
          </cell>
          <cell r="M39">
            <v>2.0949287999999999</v>
          </cell>
          <cell r="N39">
            <v>1.2974487170808694E-3</v>
          </cell>
          <cell r="O39">
            <v>9850.6418640172742</v>
          </cell>
        </row>
        <row r="40">
          <cell r="B40">
            <v>31</v>
          </cell>
          <cell r="C40">
            <v>6.4993111181702663E-4</v>
          </cell>
          <cell r="D40">
            <v>0.94892747999999993</v>
          </cell>
          <cell r="E40">
            <v>6.1673749211012925E-4</v>
          </cell>
          <cell r="F40">
            <v>9898.4726178748369</v>
          </cell>
          <cell r="G40">
            <v>0.99625739999999996</v>
          </cell>
          <cell r="H40">
            <v>6.4749867963794015E-4</v>
          </cell>
          <cell r="I40">
            <v>9895.9364587814489</v>
          </cell>
          <cell r="J40">
            <v>1.9696499999999999</v>
          </cell>
          <cell r="K40">
            <v>1.2801368143904065E-3</v>
          </cell>
          <cell r="L40">
            <v>9843.9078552640294</v>
          </cell>
          <cell r="M40">
            <v>2.0949287999999999</v>
          </cell>
          <cell r="N40">
            <v>1.3615594041615094E-3</v>
          </cell>
          <cell r="O40">
            <v>9837.2296299502941</v>
          </cell>
        </row>
        <row r="41">
          <cell r="B41">
            <v>32</v>
          </cell>
          <cell r="C41">
            <v>6.8674453265565438E-4</v>
          </cell>
          <cell r="D41">
            <v>0.94892747999999993</v>
          </cell>
          <cell r="E41">
            <v>6.5167075877670773E-4</v>
          </cell>
          <cell r="F41">
            <v>9892.0220727132164</v>
          </cell>
          <cell r="G41">
            <v>0.99625739999999996</v>
          </cell>
          <cell r="H41">
            <v>6.8417432256773734E-4</v>
          </cell>
          <cell r="I41">
            <v>9889.1659131585893</v>
          </cell>
          <cell r="J41">
            <v>1.9696499999999999</v>
          </cell>
          <cell r="K41">
            <v>1.3526463687452096E-3</v>
          </cell>
          <cell r="L41">
            <v>9830.5925290493433</v>
          </cell>
          <cell r="M41">
            <v>2.0949287999999999</v>
          </cell>
          <cell r="N41">
            <v>1.4386808997028707E-3</v>
          </cell>
          <cell r="O41">
            <v>9823.0769955756932</v>
          </cell>
        </row>
        <row r="42">
          <cell r="B42">
            <v>33</v>
          </cell>
          <cell r="C42">
            <v>7.2349525489199488E-4</v>
          </cell>
          <cell r="D42">
            <v>0.94892747999999993</v>
          </cell>
          <cell r="E42">
            <v>6.8654452901661836E-4</v>
          </cell>
          <cell r="F42">
            <v>9885.2307590782839</v>
          </cell>
          <cell r="G42">
            <v>0.99625739999999996</v>
          </cell>
          <cell r="H42">
            <v>7.2078750155103602E-4</v>
          </cell>
          <cell r="I42">
            <v>9882.037925967621</v>
          </cell>
          <cell r="J42">
            <v>1.9696499999999999</v>
          </cell>
          <cell r="K42">
            <v>1.4250324287980176E-3</v>
          </cell>
          <cell r="L42">
            <v>9816.5836159011487</v>
          </cell>
          <cell r="M42">
            <v>2.0949287999999999</v>
          </cell>
          <cell r="N42">
            <v>1.515671046136581E-3</v>
          </cell>
          <cell r="O42">
            <v>9808.1884421895284</v>
          </cell>
        </row>
        <row r="43">
          <cell r="B43">
            <v>34</v>
          </cell>
          <cell r="C43">
            <v>7.6924228132147399E-4</v>
          </cell>
          <cell r="D43">
            <v>0.94892747999999993</v>
          </cell>
          <cell r="E43">
            <v>7.2995513952383738E-4</v>
          </cell>
          <cell r="F43">
            <v>9878.0149840803169</v>
          </cell>
          <cell r="G43">
            <v>0.99625739999999996</v>
          </cell>
          <cell r="H43">
            <v>7.6636331515940025E-4</v>
          </cell>
          <cell r="I43">
            <v>9874.4646946221455</v>
          </cell>
          <cell r="J43">
            <v>1.9696499999999999</v>
          </cell>
          <cell r="K43">
            <v>1.5151380594048411E-3</v>
          </cell>
          <cell r="L43">
            <v>9801.7101364513674</v>
          </cell>
          <cell r="M43">
            <v>2.0949287999999999</v>
          </cell>
          <cell r="N43">
            <v>1.6115078093180578E-3</v>
          </cell>
          <cell r="O43">
            <v>9792.3824699196775</v>
          </cell>
        </row>
        <row r="44">
          <cell r="B44">
            <v>35</v>
          </cell>
          <cell r="C44">
            <v>8.1713505082592125E-4</v>
          </cell>
          <cell r="D44">
            <v>0.94892747999999993</v>
          </cell>
          <cell r="E44">
            <v>7.7540190459991331E-4</v>
          </cell>
          <cell r="F44">
            <v>9870.3555524479943</v>
          </cell>
          <cell r="G44">
            <v>0.99625739999999996</v>
          </cell>
          <cell r="H44">
            <v>8.1407684118470008E-4</v>
          </cell>
          <cell r="I44">
            <v>9866.4261215951574</v>
          </cell>
          <cell r="J44">
            <v>1.9696499999999999</v>
          </cell>
          <cell r="K44">
            <v>1.6094700528592758E-3</v>
          </cell>
          <cell r="L44">
            <v>9785.9345775199417</v>
          </cell>
          <cell r="M44">
            <v>2.0949287999999999</v>
          </cell>
          <cell r="N44">
            <v>1.7118397514646862E-3</v>
          </cell>
          <cell r="O44">
            <v>9775.6194803461221</v>
          </cell>
        </row>
        <row r="45">
          <cell r="B45">
            <v>36</v>
          </cell>
          <cell r="C45">
            <v>8.7338418424396443E-4</v>
          </cell>
          <cell r="D45">
            <v>0.94892747999999993</v>
          </cell>
          <cell r="E45">
            <v>8.287782530264808E-4</v>
          </cell>
          <cell r="F45">
            <v>9862.1752164164864</v>
          </cell>
          <cell r="G45">
            <v>0.99625739999999996</v>
          </cell>
          <cell r="H45">
            <v>8.7011545659601292E-4</v>
          </cell>
          <cell r="I45">
            <v>9857.8411917253943</v>
          </cell>
          <cell r="J45">
            <v>1.9696499999999999</v>
          </cell>
          <cell r="K45">
            <v>1.7202611584961245E-3</v>
          </cell>
          <cell r="L45">
            <v>9769.1002143666501</v>
          </cell>
          <cell r="M45">
            <v>2.0949287999999999</v>
          </cell>
          <cell r="N45">
            <v>1.8296776810371872E-3</v>
          </cell>
          <cell r="O45">
            <v>9757.7332475646217</v>
          </cell>
        </row>
        <row r="46">
          <cell r="B46">
            <v>37</v>
          </cell>
          <cell r="C46">
            <v>9.4989016213468871E-4</v>
          </cell>
          <cell r="D46">
            <v>0.94892747999999993</v>
          </cell>
          <cell r="E46">
            <v>9.0137687783126152E-4</v>
          </cell>
          <cell r="F46">
            <v>9853.2856797112872</v>
          </cell>
          <cell r="G46">
            <v>0.99625739999999996</v>
          </cell>
          <cell r="H46">
            <v>9.4633510321388337E-4</v>
          </cell>
          <cell r="I46">
            <v>9848.5123705637579</v>
          </cell>
          <cell r="J46">
            <v>1.9696499999999999</v>
          </cell>
          <cell r="K46">
            <v>1.8709511578485895E-3</v>
          </cell>
          <cell r="L46">
            <v>9750.8227050094411</v>
          </cell>
          <cell r="M46">
            <v>2.0949287999999999</v>
          </cell>
          <cell r="N46">
            <v>1.9899522574926289E-3</v>
          </cell>
          <cell r="O46">
            <v>9738.3158242606187</v>
          </cell>
        </row>
        <row r="47">
          <cell r="B47">
            <v>38</v>
          </cell>
          <cell r="C47">
            <v>1.0389179067344346E-3</v>
          </cell>
          <cell r="D47">
            <v>0.94892747999999993</v>
          </cell>
          <cell r="E47">
            <v>9.8585775116438192E-4</v>
          </cell>
          <cell r="F47">
            <v>9843.5717416495081</v>
          </cell>
          <cell r="G47">
            <v>0.99625739999999996</v>
          </cell>
          <cell r="H47">
            <v>1.0350296525766902E-3</v>
          </cell>
          <cell r="I47">
            <v>9838.3188682264554</v>
          </cell>
          <cell r="J47">
            <v>1.9696499999999999</v>
          </cell>
          <cell r="K47">
            <v>2.0463046549994788E-3</v>
          </cell>
          <cell r="L47">
            <v>9730.8695511181068</v>
          </cell>
          <cell r="M47">
            <v>2.0949287999999999</v>
          </cell>
          <cell r="N47">
            <v>2.1764590436536809E-3</v>
          </cell>
          <cell r="O47">
            <v>9717.1207787149506</v>
          </cell>
        </row>
        <row r="48">
          <cell r="B48">
            <v>39</v>
          </cell>
          <cell r="C48">
            <v>1.1303800152477764E-3</v>
          </cell>
          <cell r="D48">
            <v>0.94892747999999993</v>
          </cell>
          <cell r="E48">
            <v>1.0726486593114341E-3</v>
          </cell>
          <cell r="F48">
            <v>9833.0130476179911</v>
          </cell>
          <cell r="G48">
            <v>0.99625739999999996</v>
          </cell>
          <cell r="H48">
            <v>1.1261494550027101E-3</v>
          </cell>
          <cell r="I48">
            <v>9827.2394507948593</v>
          </cell>
          <cell r="J48">
            <v>1.9696499999999999</v>
          </cell>
          <cell r="K48">
            <v>2.2264529970327826E-3</v>
          </cell>
          <cell r="L48">
            <v>9709.2042274422838</v>
          </cell>
          <cell r="M48">
            <v>2.0949287999999999</v>
          </cell>
          <cell r="N48">
            <v>2.3680656488870057E-3</v>
          </cell>
          <cell r="O48">
            <v>9694.1099987927901</v>
          </cell>
        </row>
        <row r="49">
          <cell r="B49">
            <v>40</v>
          </cell>
          <cell r="C49">
            <v>1.2258009445997461E-3</v>
          </cell>
          <cell r="D49">
            <v>0.94892747999999993</v>
          </cell>
          <cell r="E49">
            <v>1.1631962013406566E-3</v>
          </cell>
          <cell r="F49">
            <v>9821.5753241932689</v>
          </cell>
          <cell r="G49">
            <v>0.99625739999999996</v>
          </cell>
          <cell r="H49">
            <v>1.2212132619844869E-3</v>
          </cell>
          <cell r="I49">
            <v>9815.2382956488527</v>
          </cell>
          <cell r="J49">
            <v>1.9696499999999999</v>
          </cell>
          <cell r="K49">
            <v>2.4143988305308896E-3</v>
          </cell>
          <cell r="L49">
            <v>9685.7623361101614</v>
          </cell>
          <cell r="M49">
            <v>2.0949287999999999</v>
          </cell>
          <cell r="N49">
            <v>2.5679657019092124E-3</v>
          </cell>
          <cell r="O49">
            <v>9669.2158568053546</v>
          </cell>
        </row>
        <row r="50">
          <cell r="B50">
            <v>41</v>
          </cell>
          <cell r="C50">
            <v>1.337018476747141E-3</v>
          </cell>
          <cell r="D50">
            <v>0.94892747999999993</v>
          </cell>
          <cell r="E50">
            <v>1.268733573853103E-3</v>
          </cell>
          <cell r="F50">
            <v>9809.1143618313381</v>
          </cell>
          <cell r="G50">
            <v>0.99625739999999996</v>
          </cell>
          <cell r="H50">
            <v>1.3320145513960671E-3</v>
          </cell>
          <cell r="I50">
            <v>9802.1642554136288</v>
          </cell>
          <cell r="J50">
            <v>1.9696499999999999</v>
          </cell>
          <cell r="K50">
            <v>2.6334584427250064E-3</v>
          </cell>
          <cell r="L50">
            <v>9660.2552835119041</v>
          </cell>
          <cell r="M50">
            <v>2.0949287999999999</v>
          </cell>
          <cell r="N50">
            <v>2.8009585130697161E-3</v>
          </cell>
          <cell r="O50">
            <v>9642.132784336527</v>
          </cell>
        </row>
        <row r="51">
          <cell r="B51">
            <v>42</v>
          </cell>
          <cell r="C51">
            <v>1.4474328449809405E-3</v>
          </cell>
          <cell r="D51">
            <v>0.94892747999999993</v>
          </cell>
          <cell r="E51">
            <v>1.3735088020569945E-3</v>
          </cell>
          <cell r="F51">
            <v>9795.6414569149783</v>
          </cell>
          <cell r="G51">
            <v>0.99625739999999996</v>
          </cell>
          <cell r="H51">
            <v>1.4420156828153148E-3</v>
          </cell>
          <cell r="I51">
            <v>9788.0293808317911</v>
          </cell>
          <cell r="J51">
            <v>1.9696499999999999</v>
          </cell>
          <cell r="K51">
            <v>2.8509361031167093E-3</v>
          </cell>
          <cell r="L51">
            <v>9632.7145129588152</v>
          </cell>
          <cell r="M51">
            <v>2.0949287999999999</v>
          </cell>
          <cell r="N51">
            <v>3.0322687530165075E-3</v>
          </cell>
          <cell r="O51">
            <v>9612.8952463821479</v>
          </cell>
        </row>
        <row r="52">
          <cell r="B52">
            <v>43</v>
          </cell>
          <cell r="C52">
            <v>1.5733551951715374E-3</v>
          </cell>
          <cell r="D52">
            <v>0.94892747999999993</v>
          </cell>
          <cell r="E52">
            <v>1.4929999804990351E-3</v>
          </cell>
          <cell r="F52">
            <v>9781.0165644108292</v>
          </cell>
          <cell r="G52">
            <v>0.99625739999999996</v>
          </cell>
          <cell r="H52">
            <v>1.5674667560180884E-3</v>
          </cell>
          <cell r="I52">
            <v>9772.686970170409</v>
          </cell>
          <cell r="J52">
            <v>1.9696499999999999</v>
          </cell>
          <cell r="K52">
            <v>3.0989590601696185E-3</v>
          </cell>
          <cell r="L52">
            <v>9602.8631250448543</v>
          </cell>
          <cell r="M52">
            <v>2.0949287999999999</v>
          </cell>
          <cell r="N52">
            <v>3.2960671109944746E-3</v>
          </cell>
          <cell r="O52">
            <v>9581.2104985191127</v>
          </cell>
        </row>
        <row r="53">
          <cell r="B53">
            <v>44</v>
          </cell>
          <cell r="C53">
            <v>1.7089262259212198E-3</v>
          </cell>
          <cell r="D53">
            <v>0.94892747999999993</v>
          </cell>
          <cell r="E53">
            <v>1.6216470570693338E-3</v>
          </cell>
          <cell r="F53">
            <v>9765.1552076840053</v>
          </cell>
          <cell r="G53">
            <v>0.99625739999999996</v>
          </cell>
          <cell r="H53">
            <v>1.702530398628087E-3</v>
          </cell>
          <cell r="I53">
            <v>9756.0486735274171</v>
          </cell>
          <cell r="J53">
            <v>1.9696499999999999</v>
          </cell>
          <cell r="K53">
            <v>3.3659865408857304E-3</v>
          </cell>
          <cell r="L53">
            <v>9570.5400170119865</v>
          </cell>
          <cell r="M53">
            <v>2.0949287999999999</v>
          </cell>
          <cell r="N53">
            <v>3.5800787677576699E-3</v>
          </cell>
          <cell r="O53">
            <v>9546.9090102439477</v>
          </cell>
        </row>
        <row r="54">
          <cell r="B54">
            <v>45</v>
          </cell>
          <cell r="C54">
            <v>1.8567366205844982E-3</v>
          </cell>
          <cell r="D54">
            <v>0.94892747999999993</v>
          </cell>
          <cell r="E54">
            <v>1.7619084023949639E-3</v>
          </cell>
          <cell r="F54">
            <v>9747.9498986728959</v>
          </cell>
          <cell r="G54">
            <v>0.99625739999999996</v>
          </cell>
          <cell r="H54">
            <v>1.8497875981082987E-3</v>
          </cell>
          <cell r="I54">
            <v>9738.0020556845848</v>
          </cell>
          <cell r="J54">
            <v>1.9696499999999999</v>
          </cell>
          <cell r="K54">
            <v>3.6571212847342567E-3</v>
          </cell>
          <cell r="L54">
            <v>9535.5393914093711</v>
          </cell>
          <cell r="M54">
            <v>2.0949287999999999</v>
          </cell>
          <cell r="N54">
            <v>3.8897310204771378E-3</v>
          </cell>
          <cell r="O54">
            <v>9509.7741021171296</v>
          </cell>
        </row>
        <row r="55">
          <cell r="B55">
            <v>46</v>
          </cell>
          <cell r="C55">
            <v>2.0141832597204575E-3</v>
          </cell>
          <cell r="D55">
            <v>0.94892747999999993</v>
          </cell>
          <cell r="E55">
            <v>1.9113138449047191E-3</v>
          </cell>
          <cell r="F55">
            <v>9729.3185070721247</v>
          </cell>
          <cell r="G55">
            <v>0.99625739999999996</v>
          </cell>
          <cell r="H55">
            <v>2.0066449774526277E-3</v>
          </cell>
          <cell r="I55">
            <v>9718.461342769122</v>
          </cell>
          <cell r="J55">
            <v>1.9696499999999999</v>
          </cell>
          <cell r="K55">
            <v>3.9672360575083989E-3</v>
          </cell>
          <cell r="L55">
            <v>9497.7096557079803</v>
          </cell>
          <cell r="M55">
            <v>2.0949287999999999</v>
          </cell>
          <cell r="N55">
            <v>4.219570519266266E-3</v>
          </cell>
          <cell r="O55">
            <v>9469.6469396709545</v>
          </cell>
        </row>
        <row r="56">
          <cell r="B56">
            <v>47</v>
          </cell>
          <cell r="C56">
            <v>2.1985740808132146E-3</v>
          </cell>
          <cell r="D56">
            <v>0.94892747999999993</v>
          </cell>
          <cell r="E56">
            <v>2.0862873620994E-3</v>
          </cell>
          <cell r="F56">
            <v>9709.0203528289803</v>
          </cell>
          <cell r="G56">
            <v>0.99625739999999996</v>
          </cell>
          <cell r="H56">
            <v>2.190345697458363E-3</v>
          </cell>
          <cell r="I56">
            <v>9697.1745527810726</v>
          </cell>
          <cell r="J56">
            <v>1.9696499999999999</v>
          </cell>
          <cell r="K56">
            <v>4.3304214382737481E-3</v>
          </cell>
          <cell r="L56">
            <v>9456.5805702004018</v>
          </cell>
          <cell r="M56">
            <v>2.0949287999999999</v>
          </cell>
          <cell r="N56">
            <v>4.6058561608291306E-3</v>
          </cell>
          <cell r="O56">
            <v>9426.0311079729945</v>
          </cell>
        </row>
        <row r="57">
          <cell r="B57">
            <v>48</v>
          </cell>
          <cell r="C57">
            <v>2.4105056658195682E-3</v>
          </cell>
          <cell r="D57">
            <v>0.94892747999999993</v>
          </cell>
          <cell r="E57">
            <v>2.2873950669918849E-3</v>
          </cell>
          <cell r="F57">
            <v>9686.8119875685952</v>
          </cell>
          <cell r="G57">
            <v>0.99625739999999996</v>
          </cell>
          <cell r="H57">
            <v>2.4014841073146716E-3</v>
          </cell>
          <cell r="I57">
            <v>9673.8869422067128</v>
          </cell>
          <cell r="J57">
            <v>1.9696499999999999</v>
          </cell>
          <cell r="K57">
            <v>4.7478524846815123E-3</v>
          </cell>
          <cell r="L57">
            <v>9411.6821206435852</v>
          </cell>
          <cell r="M57">
            <v>2.0949287999999999</v>
          </cell>
          <cell r="N57">
            <v>5.0498377418885885E-3</v>
          </cell>
          <cell r="O57">
            <v>9378.431180327736</v>
          </cell>
        </row>
        <row r="58">
          <cell r="B58">
            <v>49</v>
          </cell>
          <cell r="C58">
            <v>2.63510375501906E-3</v>
          </cell>
          <cell r="D58">
            <v>0.94892747999999993</v>
          </cell>
          <cell r="E58">
            <v>2.5005223657887737E-3</v>
          </cell>
          <cell r="F58">
            <v>9662.5898975404889</v>
          </cell>
          <cell r="G58">
            <v>0.99625739999999996</v>
          </cell>
          <cell r="H58">
            <v>2.6252416157055256E-3</v>
          </cell>
          <cell r="I58">
            <v>9648.490651620401</v>
          </cell>
          <cell r="J58">
            <v>1.9696499999999999</v>
          </cell>
          <cell r="K58">
            <v>5.1902321110732915E-3</v>
          </cell>
          <cell r="L58">
            <v>9362.8333058818062</v>
          </cell>
          <cell r="M58">
            <v>2.0949287999999999</v>
          </cell>
          <cell r="N58">
            <v>5.5203547473775729E-3</v>
          </cell>
          <cell r="O58">
            <v>9326.6589132384597</v>
          </cell>
        </row>
        <row r="59">
          <cell r="B59">
            <v>50</v>
          </cell>
          <cell r="C59">
            <v>2.8812138650571792E-3</v>
          </cell>
          <cell r="D59">
            <v>0.94892747999999993</v>
          </cell>
          <cell r="E59">
            <v>2.7340630123097688E-3</v>
          </cell>
          <cell r="F59">
            <v>9636.171767898506</v>
          </cell>
          <cell r="G59">
            <v>0.99625739999999996</v>
          </cell>
          <cell r="H59">
            <v>2.8704306340458161E-3</v>
          </cell>
          <cell r="I59">
            <v>9620.7953284816849</v>
          </cell>
          <cell r="J59">
            <v>1.9696499999999999</v>
          </cell>
          <cell r="K59">
            <v>5.6749828893098726E-3</v>
          </cell>
          <cell r="L59">
            <v>9309.6993870754668</v>
          </cell>
          <cell r="M59">
            <v>2.0949287999999999</v>
          </cell>
          <cell r="N59">
            <v>6.0359379048675983E-3</v>
          </cell>
          <cell r="O59">
            <v>9270.363779178273</v>
          </cell>
        </row>
        <row r="60">
          <cell r="B60">
            <v>51</v>
          </cell>
          <cell r="C60">
            <v>3.145021744599746E-3</v>
          </cell>
          <cell r="D60">
            <v>0.94892747999999993</v>
          </cell>
          <cell r="E60">
            <v>2.9843975586482403E-3</v>
          </cell>
          <cell r="F60">
            <v>9607.4136003996755</v>
          </cell>
          <cell r="G60">
            <v>0.99625739999999996</v>
          </cell>
          <cell r="H60">
            <v>3.1332511862184067E-3</v>
          </cell>
          <cell r="I60">
            <v>9590.6509601063553</v>
          </cell>
          <cell r="J60">
            <v>1.9696499999999999</v>
          </cell>
          <cell r="K60">
            <v>6.1945920792508893E-3</v>
          </cell>
          <cell r="L60">
            <v>9252.0295969920826</v>
          </cell>
          <cell r="M60">
            <v>2.0949287999999999</v>
          </cell>
          <cell r="N60">
            <v>6.588596629388252E-3</v>
          </cell>
          <cell r="O60">
            <v>9209.2850916295756</v>
          </cell>
        </row>
        <row r="61">
          <cell r="B61">
            <v>52</v>
          </cell>
          <cell r="C61">
            <v>3.4487228810673445E-3</v>
          </cell>
          <cell r="D61">
            <v>0.94892747999999993</v>
          </cell>
          <cell r="E61">
            <v>3.2725879127495747E-3</v>
          </cell>
          <cell r="F61">
            <v>9575.9724947782215</v>
          </cell>
          <cell r="G61">
            <v>0.99625739999999996</v>
          </cell>
          <cell r="H61">
            <v>3.4358156908126619E-3</v>
          </cell>
          <cell r="I61">
            <v>9557.6992510525142</v>
          </cell>
          <cell r="J61">
            <v>1.9696499999999999</v>
          </cell>
          <cell r="K61">
            <v>6.7927770226942951E-3</v>
          </cell>
          <cell r="L61">
            <v>9189.1826229323469</v>
          </cell>
          <cell r="M61">
            <v>2.0949287999999999</v>
          </cell>
          <cell r="N61">
            <v>7.2248288867669541E-3</v>
          </cell>
          <cell r="O61">
            <v>9142.7495826730992</v>
          </cell>
        </row>
        <row r="62">
          <cell r="B62">
            <v>53</v>
          </cell>
          <cell r="C62">
            <v>3.7953977966963151E-3</v>
          </cell>
          <cell r="D62">
            <v>0.94892747999999993</v>
          </cell>
          <cell r="E62">
            <v>3.6015572668165862E-3</v>
          </cell>
          <cell r="F62">
            <v>9541.4840814528179</v>
          </cell>
          <cell r="G62">
            <v>0.99625739999999996</v>
          </cell>
          <cell r="H62">
            <v>3.7811931409023995E-3</v>
          </cell>
          <cell r="I62">
            <v>9521.559744201626</v>
          </cell>
          <cell r="J62">
            <v>1.9696499999999999</v>
          </cell>
          <cell r="K62">
            <v>7.4756052702628969E-3</v>
          </cell>
          <cell r="L62">
            <v>9120.4879208869461</v>
          </cell>
          <cell r="M62">
            <v>2.0949287999999999</v>
          </cell>
          <cell r="N62">
            <v>7.9510881517556552E-3</v>
          </cell>
          <cell r="O62">
            <v>9070.054774791839</v>
          </cell>
        </row>
        <row r="63">
          <cell r="B63">
            <v>54</v>
          </cell>
          <cell r="C63">
            <v>4.1777060914866583E-3</v>
          </cell>
          <cell r="D63">
            <v>0.94892747999999993</v>
          </cell>
          <cell r="E63">
            <v>3.9643401135750836E-3</v>
          </cell>
          <cell r="F63">
            <v>9503.6583933656766</v>
          </cell>
          <cell r="G63">
            <v>0.99625739999999996</v>
          </cell>
          <cell r="H63">
            <v>4.1620706086686601E-3</v>
          </cell>
          <cell r="I63">
            <v>9481.9303402416008</v>
          </cell>
          <cell r="J63">
            <v>1.9696499999999999</v>
          </cell>
          <cell r="K63">
            <v>8.2286188030966968E-3</v>
          </cell>
          <cell r="L63">
            <v>9045.43890248772</v>
          </cell>
          <cell r="M63">
            <v>2.0949287999999999</v>
          </cell>
          <cell r="N63">
            <v>8.7519968089908341E-3</v>
          </cell>
          <cell r="O63">
            <v>8990.6736843454892</v>
          </cell>
        </row>
        <row r="64">
          <cell r="B64">
            <v>55</v>
          </cell>
          <cell r="C64">
            <v>4.6130945583227447E-3</v>
          </cell>
          <cell r="D64">
            <v>0.94892747999999993</v>
          </cell>
          <cell r="E64">
            <v>4.3774921942309145E-3</v>
          </cell>
          <cell r="F64">
            <v>9462.0562029320809</v>
          </cell>
          <cell r="G64">
            <v>0.99625739999999996</v>
          </cell>
          <cell r="H64">
            <v>4.5958295906287656E-3</v>
          </cell>
          <cell r="I64">
            <v>9438.3530042076382</v>
          </cell>
          <cell r="J64">
            <v>1.9696499999999999</v>
          </cell>
          <cell r="K64">
            <v>9.0861816968003939E-3</v>
          </cell>
          <cell r="L64">
            <v>8963.2504010924094</v>
          </cell>
          <cell r="M64">
            <v>2.0949287999999999</v>
          </cell>
          <cell r="N64">
            <v>9.6641046473535976E-3</v>
          </cell>
          <cell r="O64">
            <v>8903.7868730097671</v>
          </cell>
        </row>
        <row r="65">
          <cell r="B65">
            <v>56</v>
          </cell>
          <cell r="C65">
            <v>5.1056032027954256E-3</v>
          </cell>
          <cell r="D65">
            <v>0.94892747999999993</v>
          </cell>
          <cell r="E65">
            <v>4.8448471811085919E-3</v>
          </cell>
          <cell r="F65">
            <v>9416.213986609815</v>
          </cell>
          <cell r="G65">
            <v>0.99625739999999996</v>
          </cell>
          <cell r="H65">
            <v>5.0864949722486431E-3</v>
          </cell>
          <cell r="I65">
            <v>9390.3448691054273</v>
          </cell>
          <cell r="J65">
            <v>1.9696499999999999</v>
          </cell>
          <cell r="K65">
            <v>1.005625134838601E-2</v>
          </cell>
          <cell r="L65">
            <v>8873.1137021605027</v>
          </cell>
          <cell r="M65">
            <v>2.0949287999999999</v>
          </cell>
          <cell r="N65">
            <v>1.0695875190908376E-2</v>
          </cell>
          <cell r="O65">
            <v>8808.5530798896052</v>
          </cell>
        </row>
        <row r="66">
          <cell r="B66">
            <v>57</v>
          </cell>
          <cell r="C66">
            <v>5.619987973824651E-3</v>
          </cell>
          <cell r="D66">
            <v>0.94892747999999993</v>
          </cell>
          <cell r="E66">
            <v>5.3329610256317318E-3</v>
          </cell>
          <cell r="F66">
            <v>9365.9976844102166</v>
          </cell>
          <cell r="G66">
            <v>0.99625739999999996</v>
          </cell>
          <cell r="H66">
            <v>5.5989546068338147E-3</v>
          </cell>
          <cell r="I66">
            <v>9337.7687544407909</v>
          </cell>
          <cell r="J66">
            <v>1.9696499999999999</v>
          </cell>
          <cell r="K66">
            <v>1.1069409312643724E-2</v>
          </cell>
          <cell r="L66">
            <v>8774.8935747136602</v>
          </cell>
          <cell r="M66">
            <v>2.0949287999999999</v>
          </cell>
          <cell r="N66">
            <v>1.1773474662018907E-2</v>
          </cell>
          <cell r="O66">
            <v>8704.8458033944753</v>
          </cell>
        </row>
        <row r="67">
          <cell r="B67">
            <v>58</v>
          </cell>
          <cell r="C67">
            <v>6.1702892129606099E-3</v>
          </cell>
          <cell r="D67">
            <v>0.94892747999999993</v>
          </cell>
          <cell r="E67">
            <v>5.8551569937258944E-3</v>
          </cell>
          <cell r="F67">
            <v>9311.1582975651218</v>
          </cell>
          <cell r="G67">
            <v>0.99625739999999996</v>
          </cell>
          <cell r="H67">
            <v>6.1471962885521836E-3</v>
          </cell>
          <cell r="I67">
            <v>9280.3676570101343</v>
          </cell>
          <cell r="J67">
            <v>1.9696499999999999</v>
          </cell>
          <cell r="K67">
            <v>1.2153310148307865E-2</v>
          </cell>
          <cell r="L67">
            <v>8668.2495715817713</v>
          </cell>
          <cell r="M67">
            <v>2.0949287999999999</v>
          </cell>
          <cell r="N67">
            <v>1.2926316576560515E-2</v>
          </cell>
          <cell r="O67">
            <v>8592.3242107896549</v>
          </cell>
        </row>
        <row r="68">
          <cell r="B68">
            <v>59</v>
          </cell>
          <cell r="C68">
            <v>6.7757222424396444E-3</v>
          </cell>
          <cell r="D68">
            <v>0.94892747999999993</v>
          </cell>
          <cell r="E68">
            <v>6.4296690326982008E-3</v>
          </cell>
          <cell r="F68">
            <v>9251.2906314007178</v>
          </cell>
          <cell r="G68">
            <v>0.99625739999999996</v>
          </cell>
          <cell r="H68">
            <v>6.7503634243750894E-3</v>
          </cell>
          <cell r="I68">
            <v>9217.7218026134997</v>
          </cell>
          <cell r="J68">
            <v>1.9696499999999999</v>
          </cell>
          <cell r="K68">
            <v>1.3345801314821245E-2</v>
          </cell>
          <cell r="L68">
            <v>8552.5648350521569</v>
          </cell>
          <cell r="M68">
            <v>2.0949287999999999</v>
          </cell>
          <cell r="N68">
            <v>1.4194655666487394E-2</v>
          </cell>
          <cell r="O68">
            <v>8470.3591272426729</v>
          </cell>
        </row>
        <row r="69">
          <cell r="B69">
            <v>60</v>
          </cell>
          <cell r="C69">
            <v>7.5010029440914869E-3</v>
          </cell>
          <cell r="D69">
            <v>0.94892747999999993</v>
          </cell>
          <cell r="E69">
            <v>7.1179078212093155E-3</v>
          </cell>
          <cell r="F69">
            <v>9185.4407974591904</v>
          </cell>
          <cell r="G69">
            <v>0.99625739999999996</v>
          </cell>
          <cell r="H69">
            <v>7.4729296904729303E-3</v>
          </cell>
          <cell r="I69">
            <v>9148.8384156762295</v>
          </cell>
          <cell r="J69">
            <v>1.9696499999999999</v>
          </cell>
          <cell r="K69">
            <v>1.4774350448829797E-2</v>
          </cell>
          <cell r="L69">
            <v>8426.2062449427576</v>
          </cell>
          <cell r="M69">
            <v>2.0949287999999999</v>
          </cell>
          <cell r="N69">
            <v>1.5714067096462045E-2</v>
          </cell>
          <cell r="O69">
            <v>8337.2553355860509</v>
          </cell>
        </row>
        <row r="70">
          <cell r="B70">
            <v>61</v>
          </cell>
          <cell r="C70">
            <v>8.2742651761118172E-3</v>
          </cell>
          <cell r="D70">
            <v>0.94892747999999993</v>
          </cell>
          <cell r="E70">
            <v>7.8516776024195427E-3</v>
          </cell>
          <cell r="F70">
            <v>9113.3196776814293</v>
          </cell>
          <cell r="G70">
            <v>0.99625739999999996</v>
          </cell>
          <cell r="H70">
            <v>8.2432979112637E-3</v>
          </cell>
          <cell r="I70">
            <v>9073.4218150737961</v>
          </cell>
          <cell r="J70">
            <v>1.9696499999999999</v>
          </cell>
          <cell r="K70">
            <v>1.6297406404128641E-2</v>
          </cell>
          <cell r="L70">
            <v>8288.8809373239183</v>
          </cell>
          <cell r="M70">
            <v>2.0949287999999999</v>
          </cell>
          <cell r="N70">
            <v>1.7333996416273718E-2</v>
          </cell>
          <cell r="O70">
            <v>8192.7373814774437</v>
          </cell>
        </row>
        <row r="71">
          <cell r="B71">
            <v>62</v>
          </cell>
          <cell r="C71">
            <v>9.0435150193138511E-3</v>
          </cell>
          <cell r="D71">
            <v>0.94892747999999993</v>
          </cell>
          <cell r="E71">
            <v>8.5816399176196437E-3</v>
          </cell>
          <cell r="F71">
            <v>9035.1124497534092</v>
          </cell>
          <cell r="G71">
            <v>0.99625739999999996</v>
          </cell>
          <cell r="H71">
            <v>9.0096687600025663E-3</v>
          </cell>
          <cell r="I71">
            <v>8991.6732900002007</v>
          </cell>
          <cell r="J71">
            <v>1.9696499999999999</v>
          </cell>
          <cell r="K71">
            <v>1.7812559357791524E-2</v>
          </cell>
          <cell r="L71">
            <v>8141.2347536181687</v>
          </cell>
          <cell r="M71">
            <v>2.0949287999999999</v>
          </cell>
          <cell r="N71">
            <v>1.8945520067193144E-2</v>
          </cell>
          <cell r="O71">
            <v>8037.521711011419</v>
          </cell>
        </row>
        <row r="72">
          <cell r="B72">
            <v>63</v>
          </cell>
          <cell r="C72">
            <v>9.8905893872935201E-3</v>
          </cell>
          <cell r="D72">
            <v>0.94892747999999993</v>
          </cell>
          <cell r="E72">
            <v>9.385452062999183E-3</v>
          </cell>
          <cell r="F72">
            <v>8950.3138349724413</v>
          </cell>
          <cell r="G72">
            <v>0.99625739999999996</v>
          </cell>
          <cell r="H72">
            <v>9.8535728674526354E-3</v>
          </cell>
          <cell r="I72">
            <v>8903.0731820368565</v>
          </cell>
          <cell r="J72">
            <v>1.9696499999999999</v>
          </cell>
          <cell r="K72">
            <v>1.9480999386682681E-2</v>
          </cell>
          <cell r="L72">
            <v>7982.6353643760931</v>
          </cell>
          <cell r="M72">
            <v>2.0949287999999999</v>
          </cell>
          <cell r="N72">
            <v>2.0720080556415547E-2</v>
          </cell>
          <cell r="O72">
            <v>7870.9836136853237</v>
          </cell>
        </row>
        <row r="73">
          <cell r="B73">
            <v>64</v>
          </cell>
          <cell r="C73">
            <v>1.0791810686149936E-2</v>
          </cell>
          <cell r="D73">
            <v>0.94892747999999993</v>
          </cell>
          <cell r="E73">
            <v>1.024064571904533E-2</v>
          </cell>
          <cell r="F73">
            <v>8858.6568419142186</v>
          </cell>
          <cell r="G73">
            <v>0.99625739999999996</v>
          </cell>
          <cell r="H73">
            <v>1.0751421255475952E-2</v>
          </cell>
          <cell r="I73">
            <v>8807.3524917884479</v>
          </cell>
          <cell r="J73">
            <v>1.9696499999999999</v>
          </cell>
          <cell r="K73">
            <v>2.1256089917975219E-2</v>
          </cell>
          <cell r="L73">
            <v>7812.955749288506</v>
          </cell>
          <cell r="M73">
            <v>2.0949287999999999</v>
          </cell>
          <cell r="N73">
            <v>2.260807501056326E-2</v>
          </cell>
          <cell r="O73">
            <v>7693.0358257402113</v>
          </cell>
        </row>
        <row r="74">
          <cell r="B74">
            <v>65</v>
          </cell>
          <cell r="C74">
            <v>1.179480792249047E-2</v>
          </cell>
          <cell r="D74">
            <v>0.94892747999999993</v>
          </cell>
          <cell r="E74">
            <v>1.1192417358972917E-2</v>
          </cell>
          <cell r="F74">
            <v>8759.5070572995937</v>
          </cell>
          <cell r="G74">
            <v>0.99625739999999996</v>
          </cell>
          <cell r="H74">
            <v>1.1750664674359756E-2</v>
          </cell>
          <cell r="I74">
            <v>8703.8602459885551</v>
          </cell>
          <cell r="J74">
            <v>1.9696499999999999</v>
          </cell>
          <cell r="K74">
            <v>2.3231643424533353E-2</v>
          </cell>
          <cell r="L74">
            <v>7631.4479472293779</v>
          </cell>
          <cell r="M74">
            <v>2.0949287999999999</v>
          </cell>
          <cell r="N74">
            <v>2.4709282807293453E-2</v>
          </cell>
          <cell r="O74">
            <v>7502.9464278753558</v>
          </cell>
        </row>
        <row r="75">
          <cell r="B75">
            <v>66</v>
          </cell>
          <cell r="C75">
            <v>1.295246090444727E-2</v>
          </cell>
          <cell r="D75">
            <v>0.9498560712727272</v>
          </cell>
          <cell r="E75">
            <v>1.2302973628011879E-2</v>
          </cell>
          <cell r="F75">
            <v>8651.7390729792533</v>
          </cell>
          <cell r="G75">
            <v>0.9963254472727272</v>
          </cell>
          <cell r="H75">
            <v>1.2904866403905939E-2</v>
          </cell>
          <cell r="I75">
            <v>8591.5380923158045</v>
          </cell>
          <cell r="J75">
            <v>1.9520199999999999</v>
          </cell>
          <cell r="K75">
            <v>2.5283462734699159E-2</v>
          </cell>
          <cell r="L75">
            <v>7438.498517443807</v>
          </cell>
          <cell r="M75">
            <v>2.0750210036363637</v>
          </cell>
          <cell r="N75">
            <v>2.6876628425506935E-2</v>
          </cell>
          <cell r="O75">
            <v>7301.292524636865</v>
          </cell>
        </row>
        <row r="76">
          <cell r="B76">
            <v>67</v>
          </cell>
          <cell r="C76">
            <v>1.4188622256416773E-2</v>
          </cell>
          <cell r="D76">
            <v>0.95078466254545446</v>
          </cell>
          <cell r="E76">
            <v>1.3490324424052146E-2</v>
          </cell>
          <cell r="F76">
            <v>8535.0243060525154</v>
          </cell>
          <cell r="G76">
            <v>0.99639349454545445</v>
          </cell>
          <cell r="H76">
            <v>1.4137450912856519E-2</v>
          </cell>
          <cell r="I76">
            <v>8470.075644269753</v>
          </cell>
          <cell r="J76">
            <v>1.9343899999999998</v>
          </cell>
          <cell r="K76">
            <v>2.7446329006590039E-2</v>
          </cell>
          <cell r="L76">
            <v>7234.3390398190122</v>
          </cell>
          <cell r="M76">
            <v>2.0551132072727274</v>
          </cell>
          <cell r="N76">
            <v>2.9159224992165878E-2</v>
          </cell>
          <cell r="O76">
            <v>7088.3924931773599</v>
          </cell>
        </row>
        <row r="77">
          <cell r="B77">
            <v>68</v>
          </cell>
          <cell r="C77">
            <v>1.5503496109021601E-2</v>
          </cell>
          <cell r="D77">
            <v>0.95171325381818173</v>
          </cell>
          <cell r="E77">
            <v>1.4754882727474468E-2</v>
          </cell>
          <cell r="F77">
            <v>8409.0910233405666</v>
          </cell>
          <cell r="G77">
            <v>0.9964615418181817</v>
          </cell>
          <cell r="H77">
            <v>1.5448637636367845E-2</v>
          </cell>
          <cell r="I77">
            <v>8339.2245148888051</v>
          </cell>
          <cell r="J77">
            <v>1.9167599999999998</v>
          </cell>
          <cell r="K77">
            <v>2.9716481201928241E-2</v>
          </cell>
          <cell r="L77">
            <v>7019.3599397338548</v>
          </cell>
          <cell r="M77">
            <v>2.0352054109090911</v>
          </cell>
          <cell r="N77">
            <v>3.1552799169088805E-2</v>
          </cell>
          <cell r="O77">
            <v>6864.733868408458</v>
          </cell>
        </row>
        <row r="78">
          <cell r="B78">
            <v>69</v>
          </cell>
          <cell r="C78">
            <v>1.6983421589326558E-2</v>
          </cell>
          <cell r="D78">
            <v>0.95264184509090899</v>
          </cell>
          <cell r="E78">
            <v>1.6179118078812831E-2</v>
          </cell>
          <cell r="F78">
            <v>8273.0393467384547</v>
          </cell>
          <cell r="G78">
            <v>0.99652958909090894</v>
          </cell>
          <cell r="H78">
            <v>1.6924482137769266E-2</v>
          </cell>
          <cell r="I78">
            <v>8198.0874585437214</v>
          </cell>
          <cell r="J78">
            <v>1.8991299999999998</v>
          </cell>
          <cell r="K78">
            <v>3.2253725442937746E-2</v>
          </cell>
          <cell r="L78">
            <v>6792.9594314525229</v>
          </cell>
          <cell r="M78">
            <v>2.0152976145454549</v>
          </cell>
          <cell r="N78">
            <v>3.422664901578959E-2</v>
          </cell>
          <cell r="O78">
            <v>6629.7770317076374</v>
          </cell>
        </row>
        <row r="79">
          <cell r="B79">
            <v>70</v>
          </cell>
          <cell r="C79">
            <v>1.8651765124269377E-2</v>
          </cell>
          <cell r="D79">
            <v>0.95357043636363625</v>
          </cell>
          <cell r="E79">
            <v>1.7785771808501601E-2</v>
          </cell>
          <cell r="F79">
            <v>8125.8969567546092</v>
          </cell>
          <cell r="G79">
            <v>0.99659763636363619</v>
          </cell>
          <cell r="H79">
            <v>1.8588305036856562E-2</v>
          </cell>
          <cell r="I79">
            <v>8045.6989081454822</v>
          </cell>
          <cell r="J79">
            <v>1.8814999999999997</v>
          </cell>
          <cell r="K79">
            <v>3.5093296081312828E-2</v>
          </cell>
          <cell r="L79">
            <v>6554.572094856213</v>
          </cell>
          <cell r="M79">
            <v>1.9953898181818186</v>
          </cell>
          <cell r="N79">
            <v>3.7217542220085859E-2</v>
          </cell>
          <cell r="O79">
            <v>6383.0330251203031</v>
          </cell>
        </row>
        <row r="80">
          <cell r="B80">
            <v>71</v>
          </cell>
          <cell r="C80">
            <v>2.0562487060736975E-2</v>
          </cell>
          <cell r="D80">
            <v>0.95449902763636352</v>
          </cell>
          <cell r="E80">
            <v>1.9626873905258749E-2</v>
          </cell>
          <cell r="F80">
            <v>7966.4110018172605</v>
          </cell>
          <cell r="G80">
            <v>0.99666568363636343</v>
          </cell>
          <cell r="H80">
            <v>2.0493925223653293E-2</v>
          </cell>
          <cell r="I80">
            <v>7880.8109563499193</v>
          </cell>
          <cell r="J80">
            <v>1.8638699999999997</v>
          </cell>
          <cell r="K80">
            <v>3.8325802757895822E-2</v>
          </cell>
          <cell r="L80">
            <v>6303.3628575863449</v>
          </cell>
          <cell r="M80">
            <v>1.9754820218181823</v>
          </cell>
          <cell r="N80">
            <v>4.0620823512354895E-2</v>
          </cell>
          <cell r="O80">
            <v>6123.7489671333587</v>
          </cell>
        </row>
        <row r="81">
          <cell r="B81">
            <v>72</v>
          </cell>
          <cell r="C81">
            <v>2.2765758884625162E-2</v>
          </cell>
          <cell r="D81">
            <v>0.95542761890909078</v>
          </cell>
          <cell r="E81">
            <v>2.1751034803795897E-2</v>
          </cell>
          <cell r="F81">
            <v>7793.1333188553908</v>
          </cell>
          <cell r="G81">
            <v>0.99673373090909068</v>
          </cell>
          <cell r="H81">
            <v>2.2691399790049218E-2</v>
          </cell>
          <cell r="I81">
            <v>7701.9843242695833</v>
          </cell>
          <cell r="J81">
            <v>1.8462399999999997</v>
          </cell>
          <cell r="K81">
            <v>4.2031054683150354E-2</v>
          </cell>
          <cell r="L81">
            <v>6038.4258686313942</v>
          </cell>
          <cell r="M81">
            <v>1.9555742254545461</v>
          </cell>
          <cell r="N81">
            <v>4.4520131297685804E-2</v>
          </cell>
          <cell r="O81">
            <v>5851.1188590825132</v>
          </cell>
        </row>
        <row r="82">
          <cell r="B82">
            <v>73</v>
          </cell>
          <cell r="C82">
            <v>2.5307340269123256E-2</v>
          </cell>
          <cell r="D82">
            <v>0.95635621018181804</v>
          </cell>
          <cell r="E82">
            <v>2.4202832029560428E-2</v>
          </cell>
          <cell r="F82">
            <v>7604.5174221551633</v>
          </cell>
          <cell r="G82">
            <v>0.99680177818181792</v>
          </cell>
          <cell r="H82">
            <v>2.5226401781314387E-2</v>
          </cell>
          <cell r="I82">
            <v>7507.6909731921733</v>
          </cell>
          <cell r="J82">
            <v>1.8286099999999996</v>
          </cell>
          <cell r="K82">
            <v>4.6277255489521468E-2</v>
          </cell>
          <cell r="L82">
            <v>5758.9840919542039</v>
          </cell>
          <cell r="M82">
            <v>1.9356664290909098</v>
          </cell>
          <cell r="N82">
            <v>4.8986568968522395E-2</v>
          </cell>
          <cell r="O82">
            <v>5564.4926215490459</v>
          </cell>
        </row>
        <row r="83">
          <cell r="B83">
            <v>74</v>
          </cell>
          <cell r="C83">
            <v>2.8334236526048284E-2</v>
          </cell>
          <cell r="D83">
            <v>0.95728480145454531</v>
          </cell>
          <cell r="E83">
            <v>2.7123933987204255E-2</v>
          </cell>
          <cell r="F83">
            <v>7398.252993592082</v>
          </cell>
          <cell r="G83">
            <v>0.99686982545454517</v>
          </cell>
          <cell r="H83">
            <v>2.8245545420109552E-2</v>
          </cell>
          <cell r="I83">
            <v>7295.6321468087272</v>
          </cell>
          <cell r="J83">
            <v>1.8109799999999996</v>
          </cell>
          <cell r="K83">
            <v>5.1312735663942906E-2</v>
          </cell>
          <cell r="L83">
            <v>5463.4748635509059</v>
          </cell>
          <cell r="M83">
            <v>1.9157586327272735</v>
          </cell>
          <cell r="N83">
            <v>5.4281558226513434E-2</v>
          </cell>
          <cell r="O83">
            <v>5262.4432913114269</v>
          </cell>
        </row>
        <row r="84">
          <cell r="B84">
            <v>75</v>
          </cell>
          <cell r="C84">
            <v>3.1824836496060993E-2</v>
          </cell>
          <cell r="D84">
            <v>0.95821339272727257</v>
          </cell>
          <cell r="E84">
            <v>3.0494984551881328E-2</v>
          </cell>
          <cell r="F84">
            <v>7172.6433828415811</v>
          </cell>
          <cell r="G84">
            <v>0.99693787272727241</v>
          </cell>
          <cell r="H84">
            <v>3.1727384796276306E-2</v>
          </cell>
          <cell r="I84">
            <v>7064.1608183548433</v>
          </cell>
          <cell r="J84">
            <v>1.7933499999999996</v>
          </cell>
          <cell r="K84">
            <v>5.7073070530210969E-2</v>
          </cell>
          <cell r="L84">
            <v>5151.6575773234308</v>
          </cell>
          <cell r="M84">
            <v>1.8958508363636373</v>
          </cell>
          <cell r="N84">
            <v>6.0335142888193243E-2</v>
          </cell>
          <cell r="O84">
            <v>4944.9330233891387</v>
          </cell>
        </row>
        <row r="85">
          <cell r="B85">
            <v>76</v>
          </cell>
          <cell r="C85">
            <v>3.5833906505717918E-2</v>
          </cell>
          <cell r="D85">
            <v>0.95914198399999984</v>
          </cell>
          <cell r="E85">
            <v>3.4369804180364782E-2</v>
          </cell>
          <cell r="F85">
            <v>6926.1210343177263</v>
          </cell>
          <cell r="G85">
            <v>0.99700591999999966</v>
          </cell>
          <cell r="H85">
            <v>3.5726616922927265E-2</v>
          </cell>
          <cell r="I85">
            <v>6811.7822509155276</v>
          </cell>
          <cell r="J85">
            <v>1.7757199999999995</v>
          </cell>
          <cell r="K85">
            <v>6.3630984460333398E-2</v>
          </cell>
          <cell r="L85">
            <v>4823.8525340758042</v>
          </cell>
          <cell r="M85">
            <v>1.875943040000001</v>
          </cell>
          <cell r="N85">
            <v>6.7222367505412287E-2</v>
          </cell>
          <cell r="O85">
            <v>4612.5229184012242</v>
          </cell>
        </row>
        <row r="86">
          <cell r="B86">
            <v>77</v>
          </cell>
          <cell r="C86">
            <v>4.0464987995425666E-2</v>
          </cell>
          <cell r="D86">
            <v>0.9600705752727271</v>
          </cell>
          <cell r="E86">
            <v>3.8849244303172319E-2</v>
          </cell>
          <cell r="F86">
            <v>6657.046466182177</v>
          </cell>
          <cell r="G86">
            <v>0.9970739672727269</v>
          </cell>
          <cell r="H86">
            <v>4.0346586116242339E-2</v>
          </cell>
          <cell r="I86">
            <v>6536.9500917238738</v>
          </cell>
          <cell r="J86">
            <v>1.7580899999999995</v>
          </cell>
          <cell r="K86">
            <v>7.1141090744877886E-2</v>
          </cell>
          <cell r="L86">
            <v>4480.6784032092082</v>
          </cell>
          <cell r="M86">
            <v>1.8560352436363647</v>
          </cell>
          <cell r="N86">
            <v>7.510444385283245E-2</v>
          </cell>
          <cell r="O86">
            <v>4266.1019498562564</v>
          </cell>
        </row>
        <row r="87">
          <cell r="B87">
            <v>78</v>
          </cell>
          <cell r="C87">
            <v>4.5643336333418043E-2</v>
          </cell>
          <cell r="D87">
            <v>0.96099916654545436</v>
          </cell>
          <cell r="E87">
            <v>4.3863208174768596E-2</v>
          </cell>
          <cell r="F87">
            <v>6365.0470512069205</v>
          </cell>
          <cell r="G87">
            <v>0.99714201454545415</v>
          </cell>
          <cell r="H87">
            <v>4.5512888342080192E-2</v>
          </cell>
          <cell r="I87">
            <v>6239.4346121014942</v>
          </cell>
          <cell r="J87">
            <v>1.7404599999999995</v>
          </cell>
          <cell r="K87">
            <v>7.9440401154860743E-2</v>
          </cell>
          <cell r="L87">
            <v>4124.7315134123482</v>
          </cell>
          <cell r="M87">
            <v>1.8361274472727285</v>
          </cell>
          <cell r="N87">
            <v>8.3806982626889445E-2</v>
          </cell>
          <cell r="O87">
            <v>3908.5728178601139</v>
          </cell>
        </row>
        <row r="88">
          <cell r="B88">
            <v>79</v>
          </cell>
          <cell r="C88">
            <v>5.1405899271918687E-2</v>
          </cell>
          <cell r="D88">
            <v>0.96192775781818163</v>
          </cell>
          <cell r="E88">
            <v>4.944876142526404E-2</v>
          </cell>
          <cell r="F88">
            <v>6050.3033581112095</v>
          </cell>
          <cell r="G88">
            <v>0.99721006181818139</v>
          </cell>
          <cell r="H88">
            <v>5.1262479990769237E-2</v>
          </cell>
          <cell r="I88">
            <v>5919.585720144928</v>
          </cell>
          <cell r="J88">
            <v>1.7228299999999994</v>
          </cell>
          <cell r="K88">
            <v>8.856362544263964E-2</v>
          </cell>
          <cell r="L88">
            <v>3759.4303366070449</v>
          </cell>
          <cell r="M88">
            <v>1.8162196509090922</v>
          </cell>
          <cell r="N88">
            <v>9.3364404430312117E-2</v>
          </cell>
          <cell r="O88">
            <v>3543.6512445480976</v>
          </cell>
        </row>
        <row r="89">
          <cell r="B89">
            <v>80</v>
          </cell>
          <cell r="C89">
            <v>5.7695679228970773E-2</v>
          </cell>
          <cell r="D89">
            <v>0.96285634909090889</v>
          </cell>
          <cell r="E89">
            <v>5.5552651060726981E-2</v>
          </cell>
          <cell r="F89">
            <v>5714.1929668465127</v>
          </cell>
          <cell r="G89">
            <v>0.99727810909090864</v>
          </cell>
          <cell r="H89">
            <v>5.7538637884183584E-2</v>
          </cell>
          <cell r="I89">
            <v>5578.9808209691246</v>
          </cell>
          <cell r="J89">
            <v>1.7051999999999994</v>
          </cell>
          <cell r="K89">
            <v>9.8382672221240933E-2</v>
          </cell>
          <cell r="L89">
            <v>3389.5675340620442</v>
          </cell>
          <cell r="M89">
            <v>1.7963118545454559</v>
          </cell>
          <cell r="N89">
            <v>0.10363943255505223</v>
          </cell>
          <cell r="O89">
            <v>3176.3892403901282</v>
          </cell>
        </row>
        <row r="90">
          <cell r="B90">
            <v>81</v>
          </cell>
          <cell r="C90">
            <v>6.4609670970775093E-2</v>
          </cell>
          <cell r="D90">
            <v>0.96378494036363616</v>
          </cell>
          <cell r="E90">
            <v>6.2269827883482627E-2</v>
          </cell>
          <cell r="F90">
            <v>5358.3711543079735</v>
          </cell>
          <cell r="G90">
            <v>0.99734615636363588</v>
          </cell>
          <cell r="H90">
            <v>6.4438207006621728E-2</v>
          </cell>
          <cell r="I90">
            <v>5219.4812999415435</v>
          </cell>
          <cell r="J90">
            <v>1.6875699999999993</v>
          </cell>
          <cell r="K90">
            <v>0.10903334244015088</v>
          </cell>
          <cell r="L90">
            <v>3019.9916563966399</v>
          </cell>
          <cell r="M90">
            <v>1.7764040581818197</v>
          </cell>
          <cell r="N90">
            <v>0.11477288171027698</v>
          </cell>
          <cell r="O90">
            <v>2811.8258938370354</v>
          </cell>
        </row>
        <row r="91">
          <cell r="B91">
            <v>82</v>
          </cell>
          <cell r="C91">
            <v>7.238829879618805E-2</v>
          </cell>
          <cell r="D91">
            <v>0.96471353163636342</v>
          </cell>
          <cell r="E91">
            <v>6.9833971380818885E-2</v>
          </cell>
          <cell r="F91">
            <v>4984.1748164702249</v>
          </cell>
          <cell r="G91">
            <v>0.99741420363636313</v>
          </cell>
          <cell r="H91">
            <v>7.2201117396391012E-2</v>
          </cell>
          <cell r="I91">
            <v>4842.6289178561965</v>
          </cell>
          <cell r="J91">
            <v>1.6699399999999993</v>
          </cell>
          <cell r="K91">
            <v>0.12088411569170622</v>
          </cell>
          <cell r="L91">
            <v>2654.922635616801</v>
          </cell>
          <cell r="M91">
            <v>1.7564962618181834</v>
          </cell>
          <cell r="N91">
            <v>0.12714977623488202</v>
          </cell>
          <cell r="O91">
            <v>2454.3028606242092</v>
          </cell>
        </row>
        <row r="92">
          <cell r="B92">
            <v>83</v>
          </cell>
          <cell r="C92">
            <v>8.1128882170520972E-2</v>
          </cell>
          <cell r="D92">
            <v>0.96564212290909068</v>
          </cell>
          <cell r="E92">
            <v>7.8341466008383348E-2</v>
          </cell>
          <cell r="F92">
            <v>4593.7072545058827</v>
          </cell>
          <cell r="G92">
            <v>0.99748225090909037</v>
          </cell>
          <cell r="H92">
            <v>8.0924620001189634E-2</v>
          </cell>
          <cell r="I92">
            <v>4450.7410128719121</v>
          </cell>
          <cell r="J92">
            <v>1.6523099999999993</v>
          </cell>
          <cell r="K92">
            <v>0.13405006329917346</v>
          </cell>
          <cell r="L92">
            <v>2299.0300882579604</v>
          </cell>
          <cell r="M92">
            <v>1.7365884654545471</v>
          </cell>
          <cell r="N92">
            <v>0.14088748099254778</v>
          </cell>
          <cell r="O92">
            <v>2108.5223129980604</v>
          </cell>
        </row>
        <row r="93">
          <cell r="B93">
            <v>84</v>
          </cell>
          <cell r="C93">
            <v>9.0986516077001256E-2</v>
          </cell>
          <cell r="D93">
            <v>0.96657071418181795</v>
          </cell>
          <cell r="E93">
            <v>8.7944901825462565E-2</v>
          </cell>
          <cell r="F93">
            <v>4189.714120993448</v>
          </cell>
          <cell r="G93">
            <v>0.99755029818181762</v>
          </cell>
          <cell r="H93">
            <v>9.0763626243137344E-2</v>
          </cell>
          <cell r="I93">
            <v>4046.7756190746031</v>
          </cell>
          <cell r="J93">
            <v>1.6346799999999992</v>
          </cell>
          <cell r="K93">
            <v>0.14873383810075236</v>
          </cell>
          <cell r="L93">
            <v>1957.0865193222426</v>
          </cell>
          <cell r="M93">
            <v>1.7166806690909109</v>
          </cell>
          <cell r="N93">
            <v>0.15619479329731745</v>
          </cell>
          <cell r="O93">
            <v>1779.1821061565468</v>
          </cell>
        </row>
        <row r="94">
          <cell r="B94">
            <v>85</v>
          </cell>
          <cell r="C94">
            <v>0.10163566077153749</v>
          </cell>
          <cell r="D94">
            <v>0.96749930545454521</v>
          </cell>
          <cell r="E94">
            <v>9.8332431205876286E-2</v>
          </cell>
          <cell r="F94">
            <v>3777.729345418571</v>
          </cell>
          <cell r="G94">
            <v>0.99761834545454486</v>
          </cell>
          <cell r="H94">
            <v>0.10139359973808063</v>
          </cell>
          <cell r="I94">
            <v>3636.4584717243297</v>
          </cell>
          <cell r="J94">
            <v>1.6170499999999992</v>
          </cell>
          <cell r="K94">
            <v>0.16434994525061461</v>
          </cell>
          <cell r="L94">
            <v>1635.4394570209161</v>
          </cell>
          <cell r="M94">
            <v>1.6967728727272746</v>
          </cell>
          <cell r="N94">
            <v>0.17245263209885645</v>
          </cell>
          <cell r="O94">
            <v>1472.3574689666632</v>
          </cell>
        </row>
        <row r="95">
          <cell r="B95">
            <v>86</v>
          </cell>
          <cell r="C95">
            <v>0.11276342591181704</v>
          </cell>
          <cell r="D95">
            <v>0.96842789672727247</v>
          </cell>
          <cell r="E95">
            <v>0.10920324738354259</v>
          </cell>
          <cell r="F95">
            <v>3365.1890331627583</v>
          </cell>
          <cell r="G95">
            <v>0.99768639272727211</v>
          </cell>
          <cell r="H95">
            <v>0.11250253562952975</v>
          </cell>
          <cell r="I95">
            <v>3227.347672943858</v>
          </cell>
          <cell r="J95">
            <v>1.5994199999999992</v>
          </cell>
          <cell r="K95">
            <v>0.18035607867187831</v>
          </cell>
          <cell r="L95">
            <v>1340.4780096473578</v>
          </cell>
          <cell r="M95">
            <v>1.6768650763636384</v>
          </cell>
          <cell r="N95">
            <v>0.18908905080264454</v>
          </cell>
          <cell r="O95">
            <v>1193.9507927175725</v>
          </cell>
        </row>
        <row r="96">
          <cell r="B96">
            <v>87</v>
          </cell>
          <cell r="C96">
            <v>0.12490965290927573</v>
          </cell>
          <cell r="D96">
            <v>0.96935648799999974</v>
          </cell>
          <cell r="E96">
            <v>0.12108198246143448</v>
          </cell>
          <cell r="F96">
            <v>2957.7252736699338</v>
          </cell>
          <cell r="G96">
            <v>0.99775443999999935</v>
          </cell>
          <cell r="H96">
            <v>0.1246291607890887</v>
          </cell>
          <cell r="I96">
            <v>2825.1260408902467</v>
          </cell>
          <cell r="J96">
            <v>1.5817899999999991</v>
          </cell>
          <cell r="K96">
            <v>0.19758083987536315</v>
          </cell>
          <cell r="L96">
            <v>1075.6252386667777</v>
          </cell>
          <cell r="M96">
            <v>1.6569572800000021</v>
          </cell>
          <cell r="N96">
            <v>0.20696995873029786</v>
          </cell>
          <cell r="O96">
            <v>946.83884642281009</v>
          </cell>
        </row>
        <row r="97">
          <cell r="B97">
            <v>88</v>
          </cell>
          <cell r="C97">
            <v>0.13803127342998731</v>
          </cell>
          <cell r="D97">
            <v>0.970285079272727</v>
          </cell>
          <cell r="E97">
            <v>0.13392968508213068</v>
          </cell>
          <cell r="F97">
            <v>2561.5980592078608</v>
          </cell>
          <cell r="G97">
            <v>0.9978224872727266</v>
          </cell>
          <cell r="H97">
            <v>0.13773070857533176</v>
          </cell>
          <cell r="I97">
            <v>2436.0194294638113</v>
          </cell>
          <cell r="J97">
            <v>1.5641599999999991</v>
          </cell>
          <cell r="K97">
            <v>0.21590299664824883</v>
          </cell>
          <cell r="L97">
            <v>843.39452636813257</v>
          </cell>
          <cell r="M97">
            <v>1.6370494836363658</v>
          </cell>
          <cell r="N97">
            <v>0.22596402489423073</v>
          </cell>
          <cell r="O97">
            <v>732.8873297589015</v>
          </cell>
        </row>
        <row r="98">
          <cell r="B98">
            <v>89</v>
          </cell>
          <cell r="C98">
            <v>0.15248948848157562</v>
          </cell>
          <cell r="D98">
            <v>0.97121367054545427</v>
          </cell>
          <cell r="E98">
            <v>0.14809987582778983</v>
          </cell>
          <cell r="F98">
            <v>2182.2257047184694</v>
          </cell>
          <cell r="G98">
            <v>0.99789053454545384</v>
          </cell>
          <cell r="H98">
            <v>0.15216781717344233</v>
          </cell>
          <cell r="I98">
            <v>2065.3356702902088</v>
          </cell>
          <cell r="J98">
            <v>1.5465299999999991</v>
          </cell>
          <cell r="K98">
            <v>0.235829568621411</v>
          </cell>
          <cell r="L98">
            <v>644.49715903707659</v>
          </cell>
          <cell r="M98">
            <v>1.6171416872727296</v>
          </cell>
          <cell r="N98">
            <v>0.24659710869445065</v>
          </cell>
          <cell r="O98">
            <v>552.15943324156001</v>
          </cell>
        </row>
        <row r="99">
          <cell r="B99">
            <v>90</v>
          </cell>
          <cell r="C99">
            <v>0.16847775353087674</v>
          </cell>
          <cell r="D99">
            <v>0.97214226181818153</v>
          </cell>
          <cell r="E99">
            <v>0.16378434438355263</v>
          </cell>
          <cell r="F99">
            <v>1824.8112983742187</v>
          </cell>
          <cell r="G99">
            <v>0.99795858181818109</v>
          </cell>
          <cell r="H99">
            <v>0.1681338199815868</v>
          </cell>
          <cell r="I99">
            <v>1718.0828945000849</v>
          </cell>
          <cell r="J99">
            <v>1.528899999999999</v>
          </cell>
          <cell r="K99">
            <v>0.25758563737335727</v>
          </cell>
          <cell r="L99">
            <v>478.48394754119323</v>
          </cell>
          <cell r="M99">
            <v>1.5972338909090933</v>
          </cell>
          <cell r="N99">
            <v>0.26909837780374546</v>
          </cell>
          <cell r="O99">
            <v>403.57422546722074</v>
          </cell>
        </row>
        <row r="100">
          <cell r="B100">
            <v>91</v>
          </cell>
          <cell r="C100">
            <v>0.18435779780889455</v>
          </cell>
          <cell r="D100">
            <v>0.97307085309090879</v>
          </cell>
          <cell r="E100">
            <v>0.17939319958786229</v>
          </cell>
          <cell r="F100">
            <v>1497.4525609147863</v>
          </cell>
          <cell r="G100">
            <v>0.99802662909090833</v>
          </cell>
          <cell r="H100">
            <v>0.18399399149383427</v>
          </cell>
          <cell r="I100">
            <v>1401.9659650237343</v>
          </cell>
          <cell r="J100">
            <v>1.511269999999999</v>
          </cell>
          <cell r="K100">
            <v>0.27861440909464791</v>
          </cell>
          <cell r="L100">
            <v>345.1714252357292</v>
          </cell>
          <cell r="M100">
            <v>1.577326094545457</v>
          </cell>
          <cell r="N100">
            <v>0.29079236521690466</v>
          </cell>
          <cell r="O100">
            <v>286.21792190302727</v>
          </cell>
        </row>
        <row r="101">
          <cell r="B101">
            <v>92</v>
          </cell>
          <cell r="C101">
            <v>0.20150767026226174</v>
          </cell>
          <cell r="D101">
            <v>0.97399944436363606</v>
          </cell>
          <cell r="E101">
            <v>0.19626835887045371</v>
          </cell>
          <cell r="F101">
            <v>1203.550004297683</v>
          </cell>
          <cell r="G101">
            <v>0.99809467636363558</v>
          </cell>
          <cell r="H101">
            <v>0.20112373293520233</v>
          </cell>
          <cell r="I101">
            <v>1119.9973366900574</v>
          </cell>
          <cell r="J101">
            <v>1.493639999999999</v>
          </cell>
          <cell r="K101">
            <v>0.30097991661052442</v>
          </cell>
          <cell r="L101">
            <v>241.28175845194355</v>
          </cell>
          <cell r="M101">
            <v>1.5574182981818208</v>
          </cell>
          <cell r="N101">
            <v>0.31383173289043514</v>
          </cell>
          <cell r="O101">
            <v>196.39365548790099</v>
          </cell>
        </row>
        <row r="102">
          <cell r="B102">
            <v>93</v>
          </cell>
          <cell r="C102">
            <v>0.21947818412782719</v>
          </cell>
          <cell r="D102">
            <v>0.97492803563636332</v>
          </cell>
          <cell r="E102">
            <v>0.21397543491677862</v>
          </cell>
          <cell r="F102">
            <v>946.01986868399547</v>
          </cell>
          <cell r="G102">
            <v>0.99816272363636283</v>
          </cell>
          <cell r="H102">
            <v>0.21907494204779512</v>
          </cell>
          <cell r="I102">
            <v>874.63398506099827</v>
          </cell>
          <cell r="J102">
            <v>1.4760099999999989</v>
          </cell>
          <cell r="K102">
            <v>0.32395199455451396</v>
          </cell>
          <cell r="L102">
            <v>163.11805155181597</v>
          </cell>
          <cell r="M102">
            <v>1.5375105018181845</v>
          </cell>
          <cell r="N102">
            <v>0.33745001301651945</v>
          </cell>
          <cell r="O102">
            <v>130.12061388714696</v>
          </cell>
        </row>
        <row r="103">
          <cell r="B103">
            <v>94</v>
          </cell>
          <cell r="C103">
            <v>0.23804537449479032</v>
          </cell>
          <cell r="D103">
            <v>0.97585662690909059</v>
          </cell>
          <cell r="E103">
            <v>0.23229815620579736</v>
          </cell>
          <cell r="F103">
            <v>726.2611974546528</v>
          </cell>
          <cell r="G103">
            <v>0.99823077090909007</v>
          </cell>
          <cell r="H103">
            <v>0.2376242176932776</v>
          </cell>
          <cell r="I103">
            <v>666.79976859292469</v>
          </cell>
          <cell r="J103">
            <v>1.4583799999999989</v>
          </cell>
          <cell r="K103">
            <v>0.34716061325571207</v>
          </cell>
          <cell r="L103">
            <v>106.48988874201068</v>
          </cell>
          <cell r="M103">
            <v>1.5176027054545482</v>
          </cell>
          <cell r="N103">
            <v>0.36125830435423489</v>
          </cell>
          <cell r="O103">
            <v>83.113461552744141</v>
          </cell>
        </row>
        <row r="104">
          <cell r="B104">
            <v>95</v>
          </cell>
          <cell r="C104">
            <v>0.25796651698627704</v>
          </cell>
          <cell r="D104">
            <v>0.97678521818181785</v>
          </cell>
          <cell r="E104">
            <v>0.25197788057804421</v>
          </cell>
          <cell r="F104">
            <v>543.25944017395693</v>
          </cell>
          <cell r="G104">
            <v>0.99829881818181732</v>
          </cell>
          <cell r="H104">
            <v>0.25752766903788005</v>
          </cell>
          <cell r="I104">
            <v>495.080378472191</v>
          </cell>
          <cell r="J104">
            <v>1.4407499999999989</v>
          </cell>
          <cell r="K104">
            <v>0.37166525934797834</v>
          </cell>
          <cell r="L104">
            <v>66.911296624773925</v>
          </cell>
          <cell r="M104">
            <v>1.497694909090912</v>
          </cell>
          <cell r="N104">
            <v>0.38635513920626141</v>
          </cell>
          <cell r="O104">
            <v>51.002148544619423</v>
          </cell>
        </row>
        <row r="105">
          <cell r="B105">
            <v>96</v>
          </cell>
          <cell r="C105">
            <v>0.27845540395654383</v>
          </cell>
          <cell r="D105">
            <v>0.97771380945454511</v>
          </cell>
          <cell r="E105">
            <v>0.27224969376555669</v>
          </cell>
          <cell r="F105">
            <v>395.35722395134934</v>
          </cell>
          <cell r="G105">
            <v>0.99836686545454456</v>
          </cell>
          <cell r="H105">
            <v>0.27800064881697367</v>
          </cell>
          <cell r="I105">
            <v>357.44771204036897</v>
          </cell>
          <cell r="J105">
            <v>1.4231199999999988</v>
          </cell>
          <cell r="K105">
            <v>0.39627545447863632</v>
          </cell>
          <cell r="L105">
            <v>40.395992145036793</v>
          </cell>
          <cell r="M105">
            <v>1.4777871127272757</v>
          </cell>
          <cell r="N105">
            <v>0.41149780743624814</v>
          </cell>
          <cell r="O105">
            <v>30.014876243970701</v>
          </cell>
        </row>
        <row r="106">
          <cell r="B106">
            <v>97</v>
          </cell>
          <cell r="C106">
            <v>0.3001550888663278</v>
          </cell>
          <cell r="D106">
            <v>0.97864240072727238</v>
          </cell>
          <cell r="E106">
            <v>0.29374449675865083</v>
          </cell>
          <cell r="F106">
            <v>279.22321516186298</v>
          </cell>
          <cell r="G106">
            <v>0.99843491272727181</v>
          </cell>
          <cell r="H106">
            <v>0.29968531995689851</v>
          </cell>
          <cell r="I106">
            <v>250.32588008968966</v>
          </cell>
          <cell r="J106">
            <v>1.4054899999999988</v>
          </cell>
          <cell r="K106">
            <v>0.42186497585073468</v>
          </cell>
          <cell r="L106">
            <v>23.354337894304379</v>
          </cell>
          <cell r="M106">
            <v>1.4578793163636394</v>
          </cell>
          <cell r="N106">
            <v>0.43758989575950941</v>
          </cell>
          <cell r="O106">
            <v>16.880669677136986</v>
          </cell>
        </row>
        <row r="107">
          <cell r="B107">
            <v>98</v>
          </cell>
          <cell r="C107">
            <v>0.32312675535603558</v>
          </cell>
          <cell r="D107">
            <v>0.97957099199999964</v>
          </cell>
          <cell r="E107">
            <v>0.31652559628585297</v>
          </cell>
          <cell r="F107">
            <v>190.84192048590128</v>
          </cell>
          <cell r="G107">
            <v>0.99850295999999905</v>
          </cell>
          <cell r="H107">
            <v>0.32264302167819708</v>
          </cell>
          <cell r="I107">
            <v>169.55998173329817</v>
          </cell>
          <cell r="J107">
            <v>1.3878599999999988</v>
          </cell>
          <cell r="K107">
            <v>0.44845469868842713</v>
          </cell>
          <cell r="L107">
            <v>12.880975330846393</v>
          </cell>
          <cell r="M107">
            <v>1.4379715200000032</v>
          </cell>
          <cell r="N107">
            <v>0.46464707155198764</v>
          </cell>
          <cell r="O107">
            <v>9.0371159458188473</v>
          </cell>
        </row>
        <row r="108">
          <cell r="B108">
            <v>99</v>
          </cell>
          <cell r="C108">
            <v>0.34652291522744605</v>
          </cell>
          <cell r="D108">
            <v>0.9804995832727269</v>
          </cell>
          <cell r="E108">
            <v>0.33976557397496132</v>
          </cell>
          <cell r="F108">
            <v>126.00040583352511</v>
          </cell>
          <cell r="G108">
            <v>0.9985710072727263</v>
          </cell>
          <cell r="H108">
            <v>0.34602773650175234</v>
          </cell>
          <cell r="I108">
            <v>110.88752505284653</v>
          </cell>
          <cell r="J108">
            <v>1.3702299999999987</v>
          </cell>
          <cell r="K108">
            <v>0.47481609413210296</v>
          </cell>
          <cell r="L108">
            <v>6.764880935641937</v>
          </cell>
          <cell r="M108">
            <v>1.4180637236363669</v>
          </cell>
          <cell r="N108">
            <v>0.49139157549276125</v>
          </cell>
          <cell r="O108">
            <v>4.5963533032921688</v>
          </cell>
        </row>
        <row r="109">
          <cell r="B109">
            <v>100</v>
          </cell>
          <cell r="C109">
            <v>0.37097341737992373</v>
          </cell>
          <cell r="D109">
            <v>0.98142817454545417</v>
          </cell>
          <cell r="E109">
            <v>0.36408376382406743</v>
          </cell>
          <cell r="F109">
            <v>80.125703834295294</v>
          </cell>
          <cell r="G109">
            <v>0.99863905454545354</v>
          </cell>
          <cell r="H109">
            <v>0.37046854279378294</v>
          </cell>
          <cell r="I109">
            <v>69.807185232509369</v>
          </cell>
          <cell r="J109">
            <v>1.3525999999999987</v>
          </cell>
          <cell r="K109">
            <v>0.50177864434808439</v>
          </cell>
          <cell r="L109">
            <v>3.3704081505793253</v>
          </cell>
          <cell r="M109">
            <v>1.3981559272727306</v>
          </cell>
          <cell r="N109">
            <v>0.51867868237036097</v>
          </cell>
          <cell r="O109">
            <v>2.2123228282319305</v>
          </cell>
        </row>
        <row r="110">
          <cell r="B110">
            <v>101</v>
          </cell>
          <cell r="C110">
            <v>0.39558799944950446</v>
          </cell>
          <cell r="D110">
            <v>0.98235676581818143</v>
          </cell>
          <cell r="E110">
            <v>0.38860854773569975</v>
          </cell>
          <cell r="F110">
            <v>48.988170430949012</v>
          </cell>
          <cell r="G110">
            <v>0.99870710181818079</v>
          </cell>
          <cell r="H110">
            <v>0.39507654444426671</v>
          </cell>
          <cell r="I110">
            <v>42.228003713468716</v>
          </cell>
          <cell r="J110">
            <v>1.3349699999999987</v>
          </cell>
          <cell r="K110">
            <v>0.52809811162510445</v>
          </cell>
          <cell r="L110">
            <v>1.590501970852523</v>
          </cell>
          <cell r="M110">
            <v>1.3782481309090944</v>
          </cell>
          <cell r="N110">
            <v>0.54521842085134742</v>
          </cell>
          <cell r="O110">
            <v>1.0061236694099307</v>
          </cell>
        </row>
        <row r="111">
          <cell r="B111">
            <v>102</v>
          </cell>
          <cell r="C111">
            <v>0.41980049707080053</v>
          </cell>
          <cell r="D111">
            <v>0.9832853570909087</v>
          </cell>
          <cell r="E111">
            <v>0.41278368166920304</v>
          </cell>
          <cell r="F111">
            <v>28.766653082223492</v>
          </cell>
          <cell r="G111">
            <v>0.99877514909090803</v>
          </cell>
          <cell r="H111">
            <v>0.41928630405032608</v>
          </cell>
          <cell r="I111">
            <v>24.522380109024972</v>
          </cell>
          <cell r="J111">
            <v>1.3173399999999986</v>
          </cell>
          <cell r="K111">
            <v>0.55301998681124775</v>
          </cell>
          <cell r="L111">
            <v>0.71092259190839713</v>
          </cell>
          <cell r="M111">
            <v>1.3583403345454581</v>
          </cell>
          <cell r="N111">
            <v>0.57023194763350082</v>
          </cell>
          <cell r="O111">
            <v>0.43239980984214138</v>
          </cell>
        </row>
        <row r="112">
          <cell r="B112">
            <v>103</v>
          </cell>
          <cell r="C112">
            <v>0.44459121840721733</v>
          </cell>
          <cell r="D112">
            <v>0.98421394836363596</v>
          </cell>
          <cell r="E112">
            <v>0.437572878476367</v>
          </cell>
          <cell r="F112">
            <v>16.179145888903903</v>
          </cell>
          <cell r="G112">
            <v>0.99884319636363528</v>
          </cell>
          <cell r="H112">
            <v>0.44407691366906804</v>
          </cell>
          <cell r="I112">
            <v>13.632557234389417</v>
          </cell>
          <cell r="J112">
            <v>1.2997099999999986</v>
          </cell>
          <cell r="K112">
            <v>0.57783965247604385</v>
          </cell>
          <cell r="L112">
            <v>0.30012332846268058</v>
          </cell>
          <cell r="M112">
            <v>1.3384325381818218</v>
          </cell>
          <cell r="N112">
            <v>0.59505535290612055</v>
          </cell>
          <cell r="O112">
            <v>0.17509798839998653</v>
          </cell>
        </row>
        <row r="113">
          <cell r="B113">
            <v>104</v>
          </cell>
          <cell r="C113">
            <v>0.46981582329306226</v>
          </cell>
          <cell r="D113">
            <v>0.98514253963636322</v>
          </cell>
          <cell r="E113">
            <v>0.46283555332027621</v>
          </cell>
          <cell r="F113">
            <v>8.6908619491635939</v>
          </cell>
          <cell r="G113">
            <v>0.99891124363636252</v>
          </cell>
          <cell r="H113">
            <v>0.46930430832571435</v>
          </cell>
          <cell r="I113">
            <v>7.2347393907935782</v>
          </cell>
          <cell r="J113">
            <v>1.2820799999999986</v>
          </cell>
          <cell r="K113">
            <v>0.60234147072756861</v>
          </cell>
          <cell r="L113">
            <v>0.11934660139681641</v>
          </cell>
          <cell r="M113">
            <v>1.3185247418181856</v>
          </cell>
          <cell r="N113">
            <v>0.61946378710958316</v>
          </cell>
          <cell r="O113">
            <v>6.663112539046101E-2</v>
          </cell>
        </row>
        <row r="114">
          <cell r="B114">
            <v>105</v>
          </cell>
          <cell r="C114">
            <v>0.49531220556264299</v>
          </cell>
          <cell r="D114">
            <v>0.98607113090909049</v>
          </cell>
          <cell r="E114">
            <v>0.48841306669223128</v>
          </cell>
          <cell r="F114">
            <v>4.4461314123737807</v>
          </cell>
          <cell r="G114">
            <v>0.99897929090908977</v>
          </cell>
          <cell r="H114">
            <v>0.49480663589158641</v>
          </cell>
          <cell r="I114">
            <v>3.6549423312826628</v>
          </cell>
          <cell r="J114">
            <v>1.2644499999999985</v>
          </cell>
          <cell r="K114">
            <v>0.62629751832368319</v>
          </cell>
          <cell r="L114">
            <v>4.4600121121624474E-2</v>
          </cell>
          <cell r="M114">
            <v>1.2986169454545493</v>
          </cell>
          <cell r="N114">
            <v>0.64322082343411524</v>
          </cell>
          <cell r="O114">
            <v>2.3772598050466897E-2</v>
          </cell>
        </row>
        <row r="115">
          <cell r="B115">
            <v>106</v>
          </cell>
          <cell r="C115">
            <v>0.5209182590502669</v>
          </cell>
          <cell r="D115">
            <v>0.98699972218181775</v>
          </cell>
          <cell r="E115">
            <v>0.51414617696204956</v>
          </cell>
          <cell r="F115">
            <v>2.1601699444309235</v>
          </cell>
          <cell r="G115">
            <v>0.99904733818181701</v>
          </cell>
          <cell r="H115">
            <v>0.52042200011447537</v>
          </cell>
          <cell r="I115">
            <v>1.752829932933476</v>
          </cell>
          <cell r="J115">
            <v>1.2468199999999985</v>
          </cell>
          <cell r="K115">
            <v>0.64949130374905295</v>
          </cell>
          <cell r="L115">
            <v>1.5632730306974922E-2</v>
          </cell>
          <cell r="M115">
            <v>1.278709149090913</v>
          </cell>
          <cell r="N115">
            <v>0.66610294377608659</v>
          </cell>
          <cell r="O115">
            <v>7.9376005078452393E-3</v>
          </cell>
        </row>
        <row r="116">
          <cell r="B116">
            <v>107</v>
          </cell>
          <cell r="C116">
            <v>0.54665980912289713</v>
          </cell>
          <cell r="D116">
            <v>0.98792831345454502</v>
          </cell>
          <cell r="E116">
            <v>0.54006070326016731</v>
          </cell>
          <cell r="F116">
            <v>0.9935470450800824</v>
          </cell>
          <cell r="G116">
            <v>0.99911538545454426</v>
          </cell>
          <cell r="H116">
            <v>0.54617622590433101</v>
          </cell>
          <cell r="I116">
            <v>0.79547589551172848</v>
          </cell>
          <cell r="J116">
            <v>1.2291899999999985</v>
          </cell>
          <cell r="K116">
            <v>0.67194877077577309</v>
          </cell>
          <cell r="L116">
            <v>5.1283363933339494E-3</v>
          </cell>
          <cell r="M116">
            <v>1.2588013527272768</v>
          </cell>
          <cell r="N116">
            <v>0.68813610720553786</v>
          </cell>
          <cell r="O116">
            <v>2.4754509938239161E-3</v>
          </cell>
        </row>
        <row r="117">
          <cell r="B117">
            <v>108</v>
          </cell>
          <cell r="C117">
            <v>0.57258531688320202</v>
          </cell>
          <cell r="D117">
            <v>0.98885690472727228</v>
          </cell>
          <cell r="E117">
            <v>0.56620494414540756</v>
          </cell>
          <cell r="F117">
            <v>0.43099579591467962</v>
          </cell>
          <cell r="G117">
            <v>0.9991834327272715</v>
          </cell>
          <cell r="H117">
            <v>0.57211776245259027</v>
          </cell>
          <cell r="I117">
            <v>0.34037000608658791</v>
          </cell>
          <cell r="J117">
            <v>1.2115599999999984</v>
          </cell>
          <cell r="K117">
            <v>0.69372146652301137</v>
          </cell>
          <cell r="L117">
            <v>1.5706993497269911E-3</v>
          </cell>
          <cell r="M117">
            <v>1.2388935563636405</v>
          </cell>
          <cell r="N117">
            <v>0.70937225955503225</v>
          </cell>
          <cell r="O117">
            <v>7.194347289172946E-4</v>
          </cell>
        </row>
        <row r="118">
          <cell r="B118">
            <v>109</v>
          </cell>
          <cell r="C118">
            <v>0.59854572710932663</v>
          </cell>
          <cell r="D118">
            <v>0.98978549599999954</v>
          </cell>
          <cell r="E118">
            <v>0.59243187938558528</v>
          </cell>
          <cell r="F118">
            <v>0.17566014653365983</v>
          </cell>
          <cell r="G118">
            <v>0.99925147999999875</v>
          </cell>
          <cell r="H118">
            <v>0.59809770366167003</v>
          </cell>
          <cell r="I118">
            <v>0.13679548705089103</v>
          </cell>
          <cell r="J118">
            <v>1.1939299999999984</v>
          </cell>
          <cell r="K118">
            <v>0.71462169996763736</v>
          </cell>
          <cell r="L118">
            <v>4.4824351028702615E-4</v>
          </cell>
          <cell r="M118">
            <v>1.2189857600000042</v>
          </cell>
          <cell r="N118">
            <v>0.72961871805511769</v>
          </cell>
          <cell r="O118">
            <v>1.94521684280327E-4</v>
          </cell>
        </row>
        <row r="119">
          <cell r="B119">
            <v>110</v>
          </cell>
          <cell r="C119">
            <v>0.62439216023913602</v>
          </cell>
          <cell r="D119">
            <v>0.99071408727272681</v>
          </cell>
          <cell r="E119">
            <v>0.61859410913156188</v>
          </cell>
          <cell r="F119">
            <v>6.6997814678750905E-2</v>
          </cell>
          <cell r="G119">
            <v>0.99931952727272599</v>
          </cell>
          <cell r="H119">
            <v>0.62396727840296962</v>
          </cell>
          <cell r="I119">
            <v>5.1439579297937882E-2</v>
          </cell>
          <cell r="J119">
            <v>1.1762999999999983</v>
          </cell>
          <cell r="K119">
            <v>0.73447249808929471</v>
          </cell>
          <cell r="L119">
            <v>1.1902097953419958E-4</v>
          </cell>
          <cell r="M119">
            <v>1.199077963636368</v>
          </cell>
          <cell r="N119">
            <v>0.74869488001005602</v>
          </cell>
          <cell r="O119">
            <v>4.8884295208713575E-5</v>
          </cell>
        </row>
        <row r="120">
          <cell r="B120">
            <v>111</v>
          </cell>
          <cell r="C120">
            <v>0.65439911939105466</v>
          </cell>
          <cell r="D120">
            <v>0.99164267854545407</v>
          </cell>
          <cell r="E120">
            <v>0.64893009559073189</v>
          </cell>
          <cell r="F120">
            <v>2.3520916394898939E-2</v>
          </cell>
          <cell r="G120">
            <v>0.99938757454545324</v>
          </cell>
          <cell r="H120">
            <v>0.65399834871290663</v>
          </cell>
          <cell r="I120">
            <v>1.7798179378599892E-2</v>
          </cell>
          <cell r="J120">
            <v>1.1586699999999983</v>
          </cell>
          <cell r="K120">
            <v>0.75823262766483224</v>
          </cell>
          <cell r="L120">
            <v>2.8775389474741214E-5</v>
          </cell>
          <cell r="M120">
            <v>1.1791701672727317</v>
          </cell>
          <cell r="N120">
            <v>0.77164791907547825</v>
          </cell>
          <cell r="O120">
            <v>1.1162830535438374E-5</v>
          </cell>
        </row>
        <row r="121">
          <cell r="B121">
            <v>112</v>
          </cell>
          <cell r="C121">
            <v>0.68424289066266841</v>
          </cell>
          <cell r="D121">
            <v>0.99257126981818133</v>
          </cell>
          <cell r="E121">
            <v>0.6791598348491078</v>
          </cell>
          <cell r="F121">
            <v>7.5464547006397036E-3</v>
          </cell>
          <cell r="G121">
            <v>0.99945562181818048</v>
          </cell>
          <cell r="H121">
            <v>0.68387040376192654</v>
          </cell>
          <cell r="I121">
            <v>5.6265312607295887E-3</v>
          </cell>
          <cell r="J121">
            <v>1.1410399999999983</v>
          </cell>
          <cell r="K121">
            <v>0.78074850796173001</v>
          </cell>
          <cell r="L121">
            <v>6.3090470763193409E-6</v>
          </cell>
          <cell r="M121">
            <v>1.1592623709090955</v>
          </cell>
          <cell r="N121">
            <v>0.79321703570729796</v>
          </cell>
          <cell r="O121">
            <v>2.3082831880150374E-6</v>
          </cell>
        </row>
        <row r="122">
          <cell r="B122">
            <v>113</v>
          </cell>
          <cell r="C122">
            <v>0.71388658551268114</v>
          </cell>
          <cell r="D122">
            <v>0.9934998610909086</v>
          </cell>
          <cell r="E122">
            <v>0.70924622354151179</v>
          </cell>
          <cell r="F122">
            <v>2.194160203083904E-3</v>
          </cell>
          <cell r="G122">
            <v>0.99952366909090773</v>
          </cell>
          <cell r="H122">
            <v>0.71354653926641509</v>
          </cell>
          <cell r="I122">
            <v>1.6117393515616913E-3</v>
          </cell>
          <cell r="J122">
            <v>1.1234099999999982</v>
          </cell>
          <cell r="K122">
            <v>0.80198732903079983</v>
          </cell>
          <cell r="L122">
            <v>1.249271262852416E-6</v>
          </cell>
          <cell r="M122">
            <v>1.1393545745454592</v>
          </cell>
          <cell r="N122">
            <v>0.81336994691051134</v>
          </cell>
          <cell r="O122">
            <v>4.3079501392482057E-7</v>
          </cell>
        </row>
        <row r="123">
          <cell r="B123">
            <v>114</v>
          </cell>
          <cell r="C123">
            <v>0.74329384237895813</v>
          </cell>
          <cell r="D123">
            <v>0.99442845236363586</v>
          </cell>
          <cell r="E123">
            <v>0.73915254532832764</v>
          </cell>
          <cell r="F123">
            <v>5.7234110411631602E-4</v>
          </cell>
          <cell r="G123">
            <v>0.99959171636363497</v>
          </cell>
          <cell r="H123">
            <v>0.74299036766610393</v>
          </cell>
          <cell r="I123">
            <v>4.1423253816294232E-4</v>
          </cell>
          <cell r="J123">
            <v>1.1057799999999982</v>
          </cell>
          <cell r="K123">
            <v>0.82191946502580293</v>
          </cell>
          <cell r="L123">
            <v>2.2247089481664902E-7</v>
          </cell>
          <cell r="M123">
            <v>1.1194467781818229</v>
          </cell>
          <cell r="N123">
            <v>0.83207789709351243</v>
          </cell>
          <cell r="O123">
            <v>7.2340004659885464E-8</v>
          </cell>
        </row>
        <row r="124">
          <cell r="B124">
            <v>115</v>
          </cell>
          <cell r="C124">
            <v>0.77242812403964423</v>
          </cell>
          <cell r="D124">
            <v>0.99535704363636313</v>
          </cell>
          <cell r="E124">
            <v>0.76884177396568232</v>
          </cell>
          <cell r="F124">
            <v>1.3230135431405033E-4</v>
          </cell>
          <cell r="G124">
            <v>0.99965976363636222</v>
          </cell>
          <cell r="H124">
            <v>0.77216531590354942</v>
          </cell>
          <cell r="I124">
            <v>9.4376539474824871E-5</v>
          </cell>
          <cell r="J124">
            <v>1.0881499999999982</v>
          </cell>
          <cell r="K124">
            <v>0.84051766317373744</v>
          </cell>
          <cell r="L124">
            <v>3.5480178181188852E-8</v>
          </cell>
          <cell r="M124">
            <v>1.0995389818181867</v>
          </cell>
          <cell r="N124">
            <v>0.84931483303428235</v>
          </cell>
          <cell r="O124">
            <v>1.0900565680475634E-8</v>
          </cell>
        </row>
        <row r="125">
          <cell r="B125">
            <v>116</v>
          </cell>
          <cell r="C125">
            <v>0.80141379757682352</v>
          </cell>
          <cell r="D125">
            <v>0.99628563490909039</v>
          </cell>
          <cell r="E125">
            <v>0.7984370541437309</v>
          </cell>
          <cell r="F125">
            <v>2.6667050716314002E-5</v>
          </cell>
          <cell r="G125">
            <v>0.99972781090908946</v>
          </cell>
          <cell r="H125">
            <v>0.80119566148381793</v>
          </cell>
          <cell r="I125">
            <v>1.8762465501738902E-5</v>
          </cell>
          <cell r="J125">
            <v>1.0705199999999981</v>
          </cell>
          <cell r="K125">
            <v>0.85792949858193968</v>
          </cell>
          <cell r="L125">
            <v>5.0406867046036237E-9</v>
          </cell>
          <cell r="M125">
            <v>1.0796311854545504</v>
          </cell>
          <cell r="N125">
            <v>0.86523132831749905</v>
          </cell>
          <cell r="O125">
            <v>1.4690547573455583E-9</v>
          </cell>
        </row>
        <row r="126">
          <cell r="B126">
            <v>117</v>
          </cell>
          <cell r="C126">
            <v>0.83039947111400259</v>
          </cell>
          <cell r="D126">
            <v>0.99721422618181765</v>
          </cell>
          <cell r="E126">
            <v>0.82808616600874074</v>
          </cell>
          <cell r="F126">
            <v>4.584434929880897E-6</v>
          </cell>
          <cell r="G126">
            <v>0.99979585818181671</v>
          </cell>
          <cell r="H126">
            <v>0.83022995185615089</v>
          </cell>
          <cell r="I126">
            <v>3.1853046715275215E-6</v>
          </cell>
          <cell r="J126">
            <v>1.0528899999999981</v>
          </cell>
          <cell r="K126">
            <v>0.87431929914122064</v>
          </cell>
          <cell r="L126">
            <v>6.3351703784411436E-10</v>
          </cell>
          <cell r="M126">
            <v>1.0597233890909141</v>
          </cell>
          <cell r="N126">
            <v>0.87999374182823342</v>
          </cell>
          <cell r="O126">
            <v>1.7629576447847297E-10</v>
          </cell>
        </row>
        <row r="127">
          <cell r="B127">
            <v>118</v>
          </cell>
          <cell r="C127">
            <v>0.85938514465118176</v>
          </cell>
          <cell r="D127">
            <v>0.99814281745454492</v>
          </cell>
          <cell r="E127">
            <v>0.85778910956071219</v>
          </cell>
          <cell r="F127">
            <v>6.5195657353933635E-7</v>
          </cell>
          <cell r="G127">
            <v>0.99986390545454396</v>
          </cell>
          <cell r="H127">
            <v>0.85926818702054875</v>
          </cell>
          <cell r="I127">
            <v>4.4827370131598353E-7</v>
          </cell>
          <cell r="J127">
            <v>1.0352599999999981</v>
          </cell>
          <cell r="K127">
            <v>0.88968706485158078</v>
          </cell>
          <cell r="L127">
            <v>6.9885123911116438E-11</v>
          </cell>
          <cell r="M127">
            <v>1.0398155927272779</v>
          </cell>
          <cell r="N127">
            <v>0.89360207356648602</v>
          </cell>
          <cell r="O127">
            <v>1.8757503779520674E-11</v>
          </cell>
        </row>
        <row r="128">
          <cell r="B128">
            <v>119</v>
          </cell>
          <cell r="C128">
            <v>0.88837081818836094</v>
          </cell>
          <cell r="D128">
            <v>0.99907140872727218</v>
          </cell>
          <cell r="E128">
            <v>0.88754588479964514</v>
          </cell>
          <cell r="F128">
            <v>7.3315199626421164E-8</v>
          </cell>
          <cell r="G128">
            <v>0.9999319527272712</v>
          </cell>
          <cell r="H128">
            <v>0.88831036697701138</v>
          </cell>
          <cell r="I128">
            <v>5.0067525193839009E-8</v>
          </cell>
          <cell r="J128">
            <v>1.017629999999998</v>
          </cell>
          <cell r="K128">
            <v>0.90403279571301998</v>
          </cell>
          <cell r="L128">
            <v>6.7066799629990236E-12</v>
          </cell>
          <cell r="M128">
            <v>1.0199077963636416</v>
          </cell>
          <cell r="N128">
            <v>0.90605632353225651</v>
          </cell>
          <cell r="O128">
            <v>1.7621488664057658E-12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8"/>
      <sheetData sheetId="9"/>
      <sheetData sheetId="10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4.2083624562426464E-4</v>
          </cell>
          <cell r="D27">
            <v>0.65343137254901962</v>
          </cell>
          <cell r="E27">
            <v>2.749876055966396E-4</v>
          </cell>
          <cell r="F27">
            <v>9932.2552672583315</v>
          </cell>
          <cell r="G27">
            <v>0.96499999999999997</v>
          </cell>
          <cell r="H27">
            <v>4.0610697702741534E-4</v>
          </cell>
          <cell r="I27">
            <v>9931.0779148889396</v>
          </cell>
          <cell r="J27">
            <v>0.9</v>
          </cell>
          <cell r="K27">
            <v>3.7875262106183818E-4</v>
          </cell>
          <cell r="L27">
            <v>9931.3208606159569</v>
          </cell>
          <cell r="M27">
            <v>0.92500000000000004</v>
          </cell>
          <cell r="N27">
            <v>3.8927352720244482E-4</v>
          </cell>
          <cell r="O27">
            <v>9931.2274199517196</v>
          </cell>
          <cell r="P27">
            <v>0.63056127450980393</v>
          </cell>
          <cell r="Q27">
            <v>2.6536303940075719E-4</v>
          </cell>
          <cell r="R27">
            <v>9932.3402982627886</v>
          </cell>
          <cell r="S27">
            <v>0.58808823529411769</v>
          </cell>
          <cell r="T27">
            <v>2.4748884503697564E-4</v>
          </cell>
          <cell r="U27">
            <v>9932.4982129853488</v>
          </cell>
          <cell r="V27">
            <v>0.6044240196078432</v>
          </cell>
          <cell r="W27">
            <v>2.5436353517689164E-4</v>
          </cell>
          <cell r="X27">
            <v>9932.437476553594</v>
          </cell>
          <cell r="Y27">
            <v>0.86849999999999994</v>
          </cell>
          <cell r="Z27">
            <v>3.6549627932467384E-4</v>
          </cell>
          <cell r="AA27">
            <v>9931.4385958528965</v>
          </cell>
          <cell r="AB27">
            <v>0.892625</v>
          </cell>
          <cell r="AC27">
            <v>3.7564895375035925E-4</v>
          </cell>
          <cell r="AD27">
            <v>9931.3484256119064</v>
          </cell>
          <cell r="AE27">
            <v>0.83250000000000002</v>
          </cell>
          <cell r="AF27">
            <v>3.503461744822003E-4</v>
          </cell>
          <cell r="AG27">
            <v>9931.5731504093983</v>
          </cell>
          <cell r="AH27">
            <v>0.5675051470588236</v>
          </cell>
          <cell r="AI27">
            <v>2.3882673546068151E-4</v>
          </cell>
          <cell r="AJ27">
            <v>9932.5747408893603</v>
          </cell>
          <cell r="AK27">
            <v>0.58326917892156871</v>
          </cell>
          <cell r="AL27">
            <v>2.4546081144570043E-4</v>
          </cell>
          <cell r="AM27">
            <v>9932.5161302327178</v>
          </cell>
          <cell r="AN27">
            <v>0.54398161764705888</v>
          </cell>
          <cell r="AO27">
            <v>2.2892718165920249E-4</v>
          </cell>
          <cell r="AP27">
            <v>9932.662201351086</v>
          </cell>
          <cell r="AQ27">
            <v>0.80336249999999998</v>
          </cell>
          <cell r="AR27">
            <v>3.3808405837532329E-4</v>
          </cell>
          <cell r="AS27">
            <v>9931.6820555035665</v>
          </cell>
          <cell r="AT27">
            <v>0.52494226102941188</v>
          </cell>
          <cell r="AU27">
            <v>2.2091473030113042E-4</v>
          </cell>
          <cell r="AV27">
            <v>9932.7329896622959</v>
          </cell>
        </row>
        <row r="28">
          <cell r="B28">
            <v>20</v>
          </cell>
          <cell r="C28">
            <v>4.5355749430770891E-4</v>
          </cell>
          <cell r="D28">
            <v>0.65686274509803921</v>
          </cell>
          <cell r="E28">
            <v>2.9792502077074997E-4</v>
          </cell>
          <cell r="F28">
            <v>9929.5240201642137</v>
          </cell>
          <cell r="G28">
            <v>0.96499999999999997</v>
          </cell>
          <cell r="H28">
            <v>4.3768298200693909E-4</v>
          </cell>
          <cell r="I28">
            <v>9927.0448348583013</v>
          </cell>
          <cell r="J28">
            <v>0.9</v>
          </cell>
          <cell r="K28">
            <v>4.0820174487693803E-4</v>
          </cell>
          <cell r="L28">
            <v>9927.5593468093921</v>
          </cell>
          <cell r="M28">
            <v>0.92500000000000004</v>
          </cell>
          <cell r="N28">
            <v>4.1954068223463075E-4</v>
          </cell>
          <cell r="O28">
            <v>9927.361456024506</v>
          </cell>
          <cell r="P28">
            <v>0.63387254901960777</v>
          </cell>
          <cell r="Q28">
            <v>2.8749764504377366E-4</v>
          </cell>
          <cell r="R28">
            <v>9929.7046222528788</v>
          </cell>
          <cell r="S28">
            <v>0.5911764705882353</v>
          </cell>
          <cell r="T28">
            <v>2.6813251869367495E-4</v>
          </cell>
          <cell r="U28">
            <v>9930.0400304742852</v>
          </cell>
          <cell r="V28">
            <v>0.60759803921568634</v>
          </cell>
          <cell r="W28">
            <v>2.7558064421294377E-4</v>
          </cell>
          <cell r="X28">
            <v>9929.9110266441348</v>
          </cell>
          <cell r="Y28">
            <v>0.86849999999999994</v>
          </cell>
          <cell r="Z28">
            <v>3.9391468380624517E-4</v>
          </cell>
          <cell r="AA28">
            <v>9927.8086919977704</v>
          </cell>
          <cell r="AB28">
            <v>0.892625</v>
          </cell>
          <cell r="AC28">
            <v>4.0485675835641867E-4</v>
          </cell>
          <cell r="AD28">
            <v>9927.6177249664961</v>
          </cell>
          <cell r="AE28">
            <v>0.83250000000000002</v>
          </cell>
          <cell r="AF28">
            <v>3.7758661401116766E-4</v>
          </cell>
          <cell r="AG28">
            <v>9928.0936617495627</v>
          </cell>
          <cell r="AH28">
            <v>0.57048529411764703</v>
          </cell>
          <cell r="AI28">
            <v>2.5874788053939632E-4</v>
          </cell>
          <cell r="AJ28">
            <v>9930.2025764892733</v>
          </cell>
          <cell r="AK28">
            <v>0.58633210784313716</v>
          </cell>
          <cell r="AL28">
            <v>2.6593532166549065E-4</v>
          </cell>
          <cell r="AM28">
            <v>9930.0780867636931</v>
          </cell>
          <cell r="AN28">
            <v>0.54683823529411768</v>
          </cell>
          <cell r="AO28">
            <v>2.4802257979164935E-4</v>
          </cell>
          <cell r="AP28">
            <v>9930.3883449869572</v>
          </cell>
          <cell r="AQ28">
            <v>0.80336249999999998</v>
          </cell>
          <cell r="AR28">
            <v>3.6437108252077678E-4</v>
          </cell>
          <cell r="AS28">
            <v>9928.3243121277483</v>
          </cell>
          <cell r="AT28">
            <v>0.52769889705882356</v>
          </cell>
          <cell r="AU28">
            <v>2.3934178949894163E-4</v>
          </cell>
          <cell r="AV28">
            <v>9930.5387026327317</v>
          </cell>
        </row>
        <row r="29">
          <cell r="B29">
            <v>21</v>
          </cell>
          <cell r="C29">
            <v>4.8633746645741272E-4</v>
          </cell>
          <cell r="D29">
            <v>0.66029411764705881</v>
          </cell>
          <cell r="E29">
            <v>3.2112576829320338E-4</v>
          </cell>
          <cell r="F29">
            <v>9926.5657665142626</v>
          </cell>
          <cell r="G29">
            <v>0.96499999999999997</v>
          </cell>
          <cell r="H29">
            <v>4.6931565513140327E-4</v>
          </cell>
          <cell r="I29">
            <v>9922.6999362724637</v>
          </cell>
          <cell r="J29">
            <v>0.9</v>
          </cell>
          <cell r="K29">
            <v>4.3770371981167148E-4</v>
          </cell>
          <cell r="L29">
            <v>9923.5068997616545</v>
          </cell>
          <cell r="M29">
            <v>0.92500000000000004</v>
          </cell>
          <cell r="N29">
            <v>4.4986215647310681E-4</v>
          </cell>
          <cell r="O29">
            <v>9923.1965240264562</v>
          </cell>
          <cell r="P29">
            <v>0.63718382352941172</v>
          </cell>
          <cell r="Q29">
            <v>3.0988636640294124E-4</v>
          </cell>
          <cell r="R29">
            <v>9926.8498555580009</v>
          </cell>
          <cell r="S29">
            <v>0.59426470588235292</v>
          </cell>
          <cell r="T29">
            <v>2.8901319146388307E-4</v>
          </cell>
          <cell r="U29">
            <v>9927.3774638301857</v>
          </cell>
          <cell r="V29">
            <v>0.61077205882352947</v>
          </cell>
          <cell r="W29">
            <v>2.9704133567121316E-4</v>
          </cell>
          <cell r="X29">
            <v>9927.1745353664355</v>
          </cell>
          <cell r="Y29">
            <v>0.86849999999999994</v>
          </cell>
          <cell r="Z29">
            <v>4.2238408961826294E-4</v>
          </cell>
          <cell r="AA29">
            <v>9923.8979823759728</v>
          </cell>
          <cell r="AB29">
            <v>0.892625</v>
          </cell>
          <cell r="AC29">
            <v>4.3411698099654801E-4</v>
          </cell>
          <cell r="AD29">
            <v>9923.5984618361636</v>
          </cell>
          <cell r="AE29">
            <v>0.83250000000000002</v>
          </cell>
          <cell r="AF29">
            <v>4.0487594082579608E-4</v>
          </cell>
          <cell r="AG29">
            <v>9924.3449464802361</v>
          </cell>
          <cell r="AH29">
            <v>0.57346544117647058</v>
          </cell>
          <cell r="AI29">
            <v>2.7889772976264713E-4</v>
          </cell>
          <cell r="AJ29">
            <v>9927.6331576192806</v>
          </cell>
          <cell r="AK29">
            <v>0.58939503676470584</v>
          </cell>
          <cell r="AL29">
            <v>2.8664488892272066E-4</v>
          </cell>
          <cell r="AM29">
            <v>9927.4373282535253</v>
          </cell>
          <cell r="AN29">
            <v>0.54969485294117648</v>
          </cell>
          <cell r="AO29">
            <v>2.6733720210409185E-4</v>
          </cell>
          <cell r="AP29">
            <v>9927.9253844513005</v>
          </cell>
          <cell r="AQ29">
            <v>0.80336249999999998</v>
          </cell>
          <cell r="AR29">
            <v>3.9070528289689323E-4</v>
          </cell>
          <cell r="AS29">
            <v>9924.7067178505222</v>
          </cell>
          <cell r="AT29">
            <v>0.53045553308823534</v>
          </cell>
          <cell r="AU29">
            <v>2.5798040003044865E-4</v>
          </cell>
          <cell r="AV29">
            <v>9928.1619097289549</v>
          </cell>
        </row>
        <row r="30">
          <cell r="B30">
            <v>22</v>
          </cell>
          <cell r="C30">
            <v>5.0745334670099251E-4</v>
          </cell>
          <cell r="D30">
            <v>0.6637254901960784</v>
          </cell>
          <cell r="E30">
            <v>3.3680972129075676E-4</v>
          </cell>
          <cell r="F30">
            <v>9923.3780904559771</v>
          </cell>
          <cell r="G30">
            <v>0.96499999999999997</v>
          </cell>
          <cell r="H30">
            <v>4.8969247956645774E-4</v>
          </cell>
          <cell r="I30">
            <v>9918.0430578511987</v>
          </cell>
          <cell r="J30">
            <v>0.9</v>
          </cell>
          <cell r="K30">
            <v>4.5670801203089327E-4</v>
          </cell>
          <cell r="L30">
            <v>9919.1633438780518</v>
          </cell>
          <cell r="M30">
            <v>0.92500000000000004</v>
          </cell>
          <cell r="N30">
            <v>4.6939434569841812E-4</v>
          </cell>
          <cell r="O30">
            <v>9918.7324534390518</v>
          </cell>
          <cell r="P30">
            <v>0.64049509803921567</v>
          </cell>
          <cell r="Q30">
            <v>3.2502138104558028E-4</v>
          </cell>
          <cell r="R30">
            <v>9923.7736601264351</v>
          </cell>
          <cell r="S30">
            <v>0.59735294117647053</v>
          </cell>
          <cell r="T30">
            <v>3.031287491616811E-4</v>
          </cell>
          <cell r="U30">
            <v>9924.5083207864973</v>
          </cell>
          <cell r="V30">
            <v>0.6139460784313725</v>
          </cell>
          <cell r="W30">
            <v>3.1154899219395003E-4</v>
          </cell>
          <cell r="X30">
            <v>9924.2257541830095</v>
          </cell>
          <cell r="Y30">
            <v>0.86849999999999994</v>
          </cell>
          <cell r="Z30">
            <v>4.4072323160981197E-4</v>
          </cell>
          <cell r="AA30">
            <v>9919.7062857612218</v>
          </cell>
          <cell r="AB30">
            <v>0.892625</v>
          </cell>
          <cell r="AC30">
            <v>4.5296554359897345E-4</v>
          </cell>
          <cell r="AD30">
            <v>9919.290459231288</v>
          </cell>
          <cell r="AE30">
            <v>0.83250000000000002</v>
          </cell>
          <cell r="AF30">
            <v>4.2245491112857629E-4</v>
          </cell>
          <cell r="AG30">
            <v>9920.3268179829502</v>
          </cell>
          <cell r="AH30">
            <v>0.57644558823529413</v>
          </cell>
          <cell r="AI30">
            <v>2.9251924294102226E-4</v>
          </cell>
          <cell r="AJ30">
            <v>9924.864363269704</v>
          </cell>
          <cell r="AK30">
            <v>0.59245796568627451</v>
          </cell>
          <cell r="AL30">
            <v>3.0064477746716181E-4</v>
          </cell>
          <cell r="AM30">
            <v>9924.5916790832816</v>
          </cell>
          <cell r="AN30">
            <v>0.55255147058823528</v>
          </cell>
          <cell r="AO30">
            <v>2.8039409297455503E-4</v>
          </cell>
          <cell r="AP30">
            <v>9925.2712806563231</v>
          </cell>
          <cell r="AQ30">
            <v>0.80336249999999998</v>
          </cell>
          <cell r="AR30">
            <v>4.076689892390761E-4</v>
          </cell>
          <cell r="AS30">
            <v>9920.8290825046552</v>
          </cell>
          <cell r="AT30">
            <v>0.53321216911764713</v>
          </cell>
          <cell r="AU30">
            <v>2.7058029972044565E-4</v>
          </cell>
          <cell r="AV30">
            <v>9925.6006385479159</v>
          </cell>
        </row>
        <row r="31">
          <cell r="B31">
            <v>23</v>
          </cell>
          <cell r="C31">
            <v>5.2319831814312025E-4</v>
          </cell>
          <cell r="D31">
            <v>0.667156862745098</v>
          </cell>
          <cell r="E31">
            <v>3.4905534852587577E-4</v>
          </cell>
          <cell r="F31">
            <v>9920.0358002470675</v>
          </cell>
          <cell r="G31">
            <v>0.96499999999999997</v>
          </cell>
          <cell r="H31">
            <v>5.04886377008111E-4</v>
          </cell>
          <cell r="I31">
            <v>9913.1862667537534</v>
          </cell>
          <cell r="J31">
            <v>0.9</v>
          </cell>
          <cell r="K31">
            <v>4.7087848632880821E-4</v>
          </cell>
          <cell r="L31">
            <v>9914.6331825062589</v>
          </cell>
          <cell r="M31">
            <v>0.92500000000000004</v>
          </cell>
          <cell r="N31">
            <v>4.8395844428238626E-4</v>
          </cell>
          <cell r="O31">
            <v>9914.0766565089125</v>
          </cell>
          <cell r="P31">
            <v>0.64380637254901951</v>
          </cell>
          <cell r="Q31">
            <v>3.3683841132747013E-4</v>
          </cell>
          <cell r="R31">
            <v>9920.5482215062366</v>
          </cell>
          <cell r="S31">
            <v>0.60044117647058826</v>
          </cell>
          <cell r="T31">
            <v>3.1414981367328826E-4</v>
          </cell>
          <cell r="U31">
            <v>9921.4999169931725</v>
          </cell>
          <cell r="V31">
            <v>0.61712009803921564</v>
          </cell>
          <cell r="W31">
            <v>3.2287619738643509E-4</v>
          </cell>
          <cell r="X31">
            <v>9921.133871650989</v>
          </cell>
          <cell r="Y31">
            <v>0.86849999999999994</v>
          </cell>
          <cell r="Z31">
            <v>4.5439773930729989E-4</v>
          </cell>
          <cell r="AA31">
            <v>9915.3344407503409</v>
          </cell>
          <cell r="AB31">
            <v>0.892625</v>
          </cell>
          <cell r="AC31">
            <v>4.6701989873250269E-4</v>
          </cell>
          <cell r="AD31">
            <v>9914.7973624363058</v>
          </cell>
          <cell r="AE31">
            <v>0.83250000000000002</v>
          </cell>
          <cell r="AF31">
            <v>4.355625998541476E-4</v>
          </cell>
          <cell r="AG31">
            <v>9916.135927198693</v>
          </cell>
          <cell r="AH31">
            <v>0.57942573529411756</v>
          </cell>
          <cell r="AI31">
            <v>3.0315457019472312E-4</v>
          </cell>
          <cell r="AJ31">
            <v>9921.9611494598685</v>
          </cell>
          <cell r="AK31">
            <v>0.59552089460784308</v>
          </cell>
          <cell r="AL31">
            <v>3.1157553047790989E-4</v>
          </cell>
          <cell r="AM31">
            <v>9921.6079024264709</v>
          </cell>
          <cell r="AN31">
            <v>0.5554080882352942</v>
          </cell>
          <cell r="AO31">
            <v>2.9058857764779168E-4</v>
          </cell>
          <cell r="AP31">
            <v>9922.4882932180572</v>
          </cell>
          <cell r="AQ31">
            <v>0.80336249999999998</v>
          </cell>
          <cell r="AR31">
            <v>4.2031790885925242E-4</v>
          </cell>
          <cell r="AS31">
            <v>9916.784668140177</v>
          </cell>
          <cell r="AT31">
            <v>0.5359688051470588</v>
          </cell>
          <cell r="AU31">
            <v>2.8041797743011892E-4</v>
          </cell>
          <cell r="AV31">
            <v>9922.9149665522309</v>
          </cell>
        </row>
        <row r="32">
          <cell r="B32">
            <v>24</v>
          </cell>
          <cell r="C32">
            <v>5.2177522665481366E-4</v>
          </cell>
          <cell r="D32">
            <v>0.6705882352941176</v>
          </cell>
          <cell r="E32">
            <v>3.4989632846263972E-4</v>
          </cell>
          <cell r="F32">
            <v>9916.5731586934235</v>
          </cell>
          <cell r="G32">
            <v>0.96499999999999997</v>
          </cell>
          <cell r="H32">
            <v>5.0351309372189518E-4</v>
          </cell>
          <cell r="I32">
            <v>9908.1812340549259</v>
          </cell>
          <cell r="J32">
            <v>0.9</v>
          </cell>
          <cell r="K32">
            <v>4.6959770398933231E-4</v>
          </cell>
          <cell r="L32">
            <v>9909.9645950407757</v>
          </cell>
          <cell r="M32">
            <v>0.92500000000000004</v>
          </cell>
          <cell r="N32">
            <v>4.8264208465570267E-4</v>
          </cell>
          <cell r="O32">
            <v>9909.2786553937312</v>
          </cell>
          <cell r="P32">
            <v>0.64711764705882346</v>
          </cell>
          <cell r="Q32">
            <v>3.3764995696644731E-4</v>
          </cell>
          <cell r="R32">
            <v>9917.206599803807</v>
          </cell>
          <cell r="S32">
            <v>0.60352941176470587</v>
          </cell>
          <cell r="T32">
            <v>3.1490669561637575E-4</v>
          </cell>
          <cell r="U32">
            <v>9918.3830796428902</v>
          </cell>
          <cell r="V32">
            <v>0.62029411764705877</v>
          </cell>
          <cell r="W32">
            <v>3.2365410382794173E-4</v>
          </cell>
          <cell r="X32">
            <v>9917.9305736727474</v>
          </cell>
          <cell r="Y32">
            <v>0.86849999999999994</v>
          </cell>
          <cell r="Z32">
            <v>4.5316178434970562E-4</v>
          </cell>
          <cell r="AA32">
            <v>9910.8289351959884</v>
          </cell>
          <cell r="AB32">
            <v>0.892625</v>
          </cell>
          <cell r="AC32">
            <v>4.6574961169275304E-4</v>
          </cell>
          <cell r="AD32">
            <v>9910.1669547761467</v>
          </cell>
          <cell r="AE32">
            <v>0.83250000000000002</v>
          </cell>
          <cell r="AF32">
            <v>4.3437787619013239E-4</v>
          </cell>
          <cell r="AG32">
            <v>9911.8168292537357</v>
          </cell>
          <cell r="AH32">
            <v>0.58240588235294111</v>
          </cell>
          <cell r="AI32">
            <v>3.0388496126980256E-4</v>
          </cell>
          <cell r="AJ32">
            <v>9918.9532615921162</v>
          </cell>
          <cell r="AK32">
            <v>0.59858382352941175</v>
          </cell>
          <cell r="AL32">
            <v>3.1232621019396377E-4</v>
          </cell>
          <cell r="AM32">
            <v>9918.516572181079</v>
          </cell>
          <cell r="AN32">
            <v>0.558264705882353</v>
          </cell>
          <cell r="AO32">
            <v>2.9128869344514761E-4</v>
          </cell>
          <cell r="AP32">
            <v>9919.6049314582051</v>
          </cell>
          <cell r="AQ32">
            <v>0.80336249999999998</v>
          </cell>
          <cell r="AR32">
            <v>4.1917465052347772E-4</v>
          </cell>
          <cell r="AS32">
            <v>9912.6164659458573</v>
          </cell>
          <cell r="AT32">
            <v>0.53872544117647059</v>
          </cell>
          <cell r="AU32">
            <v>2.8109358917456742E-4</v>
          </cell>
          <cell r="AV32">
            <v>9920.1324028070994</v>
          </cell>
        </row>
        <row r="33">
          <cell r="B33">
            <v>25</v>
          </cell>
          <cell r="C33">
            <v>5.209964600485261E-4</v>
          </cell>
          <cell r="D33">
            <v>0.67401960784313719</v>
          </cell>
          <cell r="E33">
            <v>3.5116182968957026E-4</v>
          </cell>
          <cell r="F33">
            <v>9913.1033861542655</v>
          </cell>
          <cell r="G33">
            <v>0.96499999999999997</v>
          </cell>
          <cell r="H33">
            <v>5.0276158394682764E-4</v>
          </cell>
          <cell r="I33">
            <v>9903.1923350686102</v>
          </cell>
          <cell r="J33">
            <v>0.9</v>
          </cell>
          <cell r="K33">
            <v>4.6889681404367351E-4</v>
          </cell>
          <cell r="L33">
            <v>9905.3108984203282</v>
          </cell>
          <cell r="M33">
            <v>0.92500000000000004</v>
          </cell>
          <cell r="N33">
            <v>4.8192172554488666E-4</v>
          </cell>
          <cell r="O33">
            <v>9904.4960204860581</v>
          </cell>
          <cell r="P33">
            <v>0.65042892156862742</v>
          </cell>
          <cell r="Q33">
            <v>3.3887116565043529E-4</v>
          </cell>
          <cell r="R33">
            <v>9913.8580554221553</v>
          </cell>
          <cell r="S33">
            <v>0.60661764705882348</v>
          </cell>
          <cell r="T33">
            <v>3.1604564672061325E-4</v>
          </cell>
          <cell r="U33">
            <v>9915.2597144014217</v>
          </cell>
          <cell r="V33">
            <v>0.62346813725490191</v>
          </cell>
          <cell r="W33">
            <v>3.248246924628525E-4</v>
          </cell>
          <cell r="X33">
            <v>9914.7205947410966</v>
          </cell>
          <cell r="Y33">
            <v>0.86849999999999994</v>
          </cell>
          <cell r="Z33">
            <v>4.5248542555214488E-4</v>
          </cell>
          <cell r="AA33">
            <v>9906.3377262713293</v>
          </cell>
          <cell r="AB33">
            <v>0.892625</v>
          </cell>
          <cell r="AC33">
            <v>4.6505446515081561E-4</v>
          </cell>
          <cell r="AD33">
            <v>9905.5512983651497</v>
          </cell>
          <cell r="AE33">
            <v>0.83250000000000002</v>
          </cell>
          <cell r="AF33">
            <v>4.3372955299039799E-4</v>
          </cell>
          <cell r="AG33">
            <v>9907.5113553102583</v>
          </cell>
          <cell r="AH33">
            <v>0.58538602941176465</v>
          </cell>
          <cell r="AI33">
            <v>3.0498404908539179E-4</v>
          </cell>
          <cell r="AJ33">
            <v>9915.9390408643812</v>
          </cell>
          <cell r="AK33">
            <v>0.60164675245098043</v>
          </cell>
          <cell r="AL33">
            <v>3.1345582822665271E-4</v>
          </cell>
          <cell r="AM33">
            <v>9915.4187594893447</v>
          </cell>
          <cell r="AN33">
            <v>0.5611213235294118</v>
          </cell>
          <cell r="AO33">
            <v>2.9234222321656726E-4</v>
          </cell>
          <cell r="AP33">
            <v>9916.7154626982283</v>
          </cell>
          <cell r="AQ33">
            <v>0.80336249999999998</v>
          </cell>
          <cell r="AR33">
            <v>4.1854901863573406E-4</v>
          </cell>
          <cell r="AS33">
            <v>9908.4613484029724</v>
          </cell>
          <cell r="AT33">
            <v>0.54148207720588237</v>
          </cell>
          <cell r="AU33">
            <v>2.8211024540398741E-4</v>
          </cell>
          <cell r="AV33">
            <v>9917.3439171849077</v>
          </cell>
        </row>
        <row r="34">
          <cell r="B34">
            <v>26</v>
          </cell>
          <cell r="C34">
            <v>5.2746823979916524E-4</v>
          </cell>
          <cell r="D34">
            <v>0.67745098039215679</v>
          </cell>
          <cell r="E34">
            <v>3.5733387617766974E-4</v>
          </cell>
          <cell r="F34">
            <v>9909.6222826312824</v>
          </cell>
          <cell r="G34">
            <v>0.96499999999999997</v>
          </cell>
          <cell r="H34">
            <v>5.0900685140619446E-4</v>
          </cell>
          <cell r="I34">
            <v>9898.213390404102</v>
          </cell>
          <cell r="J34">
            <v>0.9</v>
          </cell>
          <cell r="K34">
            <v>4.7472141581924871E-4</v>
          </cell>
          <cell r="L34">
            <v>9900.6663296979459</v>
          </cell>
          <cell r="M34">
            <v>0.92500000000000004</v>
          </cell>
          <cell r="N34">
            <v>4.8790812181422787E-4</v>
          </cell>
          <cell r="O34">
            <v>9899.7228286732134</v>
          </cell>
          <cell r="P34">
            <v>0.65374019607843126</v>
          </cell>
          <cell r="Q34">
            <v>3.4482719051145126E-4</v>
          </cell>
          <cell r="R34">
            <v>9910.4985347868205</v>
          </cell>
          <cell r="S34">
            <v>0.6097058823529411</v>
          </cell>
          <cell r="T34">
            <v>3.2160048855990278E-4</v>
          </cell>
          <cell r="U34">
            <v>9912.1260397325805</v>
          </cell>
          <cell r="V34">
            <v>0.62664215686274505</v>
          </cell>
          <cell r="W34">
            <v>3.305338354643445E-4</v>
          </cell>
          <cell r="X34">
            <v>9911.5000486730551</v>
          </cell>
          <cell r="Y34">
            <v>0.86849999999999994</v>
          </cell>
          <cell r="Z34">
            <v>4.5810616626557499E-4</v>
          </cell>
          <cell r="AA34">
            <v>9901.855252829595</v>
          </cell>
          <cell r="AB34">
            <v>0.892625</v>
          </cell>
          <cell r="AC34">
            <v>4.7083133755072989E-4</v>
          </cell>
          <cell r="AD34">
            <v>9900.9446775040651</v>
          </cell>
          <cell r="AE34">
            <v>0.83250000000000002</v>
          </cell>
          <cell r="AF34">
            <v>4.3911730963280506E-4</v>
          </cell>
          <cell r="AG34">
            <v>9903.2141748388731</v>
          </cell>
          <cell r="AH34">
            <v>0.5883661764705882</v>
          </cell>
          <cell r="AI34">
            <v>3.1034447146030617E-4</v>
          </cell>
          <cell r="AJ34">
            <v>9912.9148376252142</v>
          </cell>
          <cell r="AK34">
            <v>0.60470968137254899</v>
          </cell>
          <cell r="AL34">
            <v>3.1896515122309247E-4</v>
          </cell>
          <cell r="AM34">
            <v>9912.3107136898743</v>
          </cell>
          <cell r="AN34">
            <v>0.56397794117647049</v>
          </cell>
          <cell r="AO34">
            <v>2.9748045191791003E-4</v>
          </cell>
          <cell r="AP34">
            <v>9913.8163880528573</v>
          </cell>
          <cell r="AQ34">
            <v>0.80336249999999998</v>
          </cell>
          <cell r="AR34">
            <v>4.2374820379565689E-4</v>
          </cell>
          <cell r="AS34">
            <v>9904.3141716294085</v>
          </cell>
          <cell r="AT34">
            <v>0.54423871323529416</v>
          </cell>
          <cell r="AU34">
            <v>2.8706863610078324E-4</v>
          </cell>
          <cell r="AV34">
            <v>9914.5461328586753</v>
          </cell>
        </row>
        <row r="35">
          <cell r="B35">
            <v>27</v>
          </cell>
          <cell r="C35">
            <v>5.3921395345849507E-4</v>
          </cell>
          <cell r="D35">
            <v>0.68088235294117638</v>
          </cell>
          <cell r="E35">
            <v>3.671412653695341E-4</v>
          </cell>
          <cell r="F35">
            <v>9906.0812388895738</v>
          </cell>
          <cell r="G35">
            <v>0.96499999999999997</v>
          </cell>
          <cell r="H35">
            <v>5.2034146508744773E-4</v>
          </cell>
          <cell r="I35">
            <v>9893.1751319717059</v>
          </cell>
          <cell r="J35">
            <v>0.9</v>
          </cell>
          <cell r="K35">
            <v>4.8529255811264558E-4</v>
          </cell>
          <cell r="L35">
            <v>9895.9662713603575</v>
          </cell>
          <cell r="M35">
            <v>0.92500000000000004</v>
          </cell>
          <cell r="N35">
            <v>4.9877290694910802E-4</v>
          </cell>
          <cell r="O35">
            <v>9894.8926735013938</v>
          </cell>
          <cell r="P35">
            <v>0.65705147058823521</v>
          </cell>
          <cell r="Q35">
            <v>3.5429132108160039E-4</v>
          </cell>
          <cell r="R35">
            <v>9907.0811254205018</v>
          </cell>
          <cell r="S35">
            <v>0.61279411764705871</v>
          </cell>
          <cell r="T35">
            <v>3.3042713883258068E-4</v>
          </cell>
          <cell r="U35">
            <v>9908.9382951555344</v>
          </cell>
          <cell r="V35">
            <v>0.62981617647058818</v>
          </cell>
          <cell r="W35">
            <v>3.3960567046681904E-4</v>
          </cell>
          <cell r="X35">
            <v>9908.2239625467628</v>
          </cell>
          <cell r="Y35">
            <v>0.86849999999999994</v>
          </cell>
          <cell r="Z35">
            <v>4.6830731857870292E-4</v>
          </cell>
          <cell r="AA35">
            <v>9897.3191518808035</v>
          </cell>
          <cell r="AB35">
            <v>0.892625</v>
          </cell>
          <cell r="AC35">
            <v>4.8131585520588919E-4</v>
          </cell>
          <cell r="AD35">
            <v>9896.2830024785399</v>
          </cell>
          <cell r="AE35">
            <v>0.83250000000000002</v>
          </cell>
          <cell r="AF35">
            <v>4.4889561625419719E-4</v>
          </cell>
          <cell r="AG35">
            <v>9898.8655020737006</v>
          </cell>
          <cell r="AH35">
            <v>0.59134632352941174</v>
          </cell>
          <cell r="AI35">
            <v>3.1886218897344041E-4</v>
          </cell>
          <cell r="AJ35">
            <v>9909.8384193093007</v>
          </cell>
          <cell r="AK35">
            <v>0.60777261029411755</v>
          </cell>
          <cell r="AL35">
            <v>3.2771947200048039E-4</v>
          </cell>
          <cell r="AM35">
            <v>9909.1490320041121</v>
          </cell>
          <cell r="AN35">
            <v>0.56683455882352929</v>
          </cell>
          <cell r="AO35">
            <v>3.056451034201371E-4</v>
          </cell>
          <cell r="AP35">
            <v>9910.8672214735088</v>
          </cell>
          <cell r="AQ35">
            <v>0.80336249999999998</v>
          </cell>
          <cell r="AR35">
            <v>4.3318426968530022E-4</v>
          </cell>
          <cell r="AS35">
            <v>9900.1172362893521</v>
          </cell>
          <cell r="AT35">
            <v>0.54699534926470594</v>
          </cell>
          <cell r="AU35">
            <v>2.9494752480043243E-4</v>
          </cell>
          <cell r="AV35">
            <v>9911.6999776227585</v>
          </cell>
        </row>
        <row r="36">
          <cell r="B36">
            <v>28</v>
          </cell>
          <cell r="C36">
            <v>5.5316251002255322E-4</v>
          </cell>
          <cell r="D36">
            <v>0.68431372549019598</v>
          </cell>
          <cell r="E36">
            <v>3.7853669803504129E-4</v>
          </cell>
          <cell r="F36">
            <v>9902.4443076886746</v>
          </cell>
          <cell r="G36">
            <v>0.96499999999999997</v>
          </cell>
          <cell r="H36">
            <v>5.3380182217176381E-4</v>
          </cell>
          <cell r="I36">
            <v>9888.0273027291696</v>
          </cell>
          <cell r="J36">
            <v>0.9</v>
          </cell>
          <cell r="K36">
            <v>4.9784625902029786E-4</v>
          </cell>
          <cell r="L36">
            <v>9891.163832573533</v>
          </cell>
          <cell r="M36">
            <v>0.92500000000000004</v>
          </cell>
          <cell r="N36">
            <v>5.1167532177086176E-4</v>
          </cell>
          <cell r="O36">
            <v>9889.9573691186815</v>
          </cell>
          <cell r="P36">
            <v>0.66036274509803905</v>
          </cell>
          <cell r="Q36">
            <v>3.6528791360381478E-4</v>
          </cell>
          <cell r="R36">
            <v>9903.5711325605153</v>
          </cell>
          <cell r="S36">
            <v>0.61588235294117644</v>
          </cell>
          <cell r="T36">
            <v>3.4068302823153716E-4</v>
          </cell>
          <cell r="U36">
            <v>9905.6641130257976</v>
          </cell>
          <cell r="V36">
            <v>0.63299019607843132</v>
          </cell>
          <cell r="W36">
            <v>3.5014644568241319E-4</v>
          </cell>
          <cell r="X36">
            <v>9904.8590735048256</v>
          </cell>
          <cell r="Y36">
            <v>0.86849999999999994</v>
          </cell>
          <cell r="Z36">
            <v>4.8042163995458745E-4</v>
          </cell>
          <cell r="AA36">
            <v>9892.6841648876689</v>
          </cell>
          <cell r="AB36">
            <v>0.892625</v>
          </cell>
          <cell r="AC36">
            <v>4.9376668550888151E-4</v>
          </cell>
          <cell r="AD36">
            <v>9891.5197645618427</v>
          </cell>
          <cell r="AE36">
            <v>0.83250000000000002</v>
          </cell>
          <cell r="AF36">
            <v>4.6050778959377554E-4</v>
          </cell>
          <cell r="AG36">
            <v>9894.42194474393</v>
          </cell>
          <cell r="AH36">
            <v>0.59432647058823518</v>
          </cell>
          <cell r="AI36">
            <v>3.2875912224343334E-4</v>
          </cell>
          <cell r="AJ36">
            <v>9906.6785465385456</v>
          </cell>
          <cell r="AK36">
            <v>0.61083553921568612</v>
          </cell>
          <cell r="AL36">
            <v>3.3789132008352869E-4</v>
          </cell>
          <cell r="AM36">
            <v>9905.901610915369</v>
          </cell>
          <cell r="AN36">
            <v>0.5696911764705882</v>
          </cell>
          <cell r="AO36">
            <v>3.1513180111417187E-4</v>
          </cell>
          <cell r="AP36">
            <v>9907.838013436618</v>
          </cell>
          <cell r="AQ36">
            <v>0.80336249999999998</v>
          </cell>
          <cell r="AR36">
            <v>4.4439001695799341E-4</v>
          </cell>
          <cell r="AS36">
            <v>9895.828661234551</v>
          </cell>
          <cell r="AT36">
            <v>0.54975198529411762</v>
          </cell>
          <cell r="AU36">
            <v>3.0410218807517587E-4</v>
          </cell>
          <cell r="AV36">
            <v>9908.7765462477946</v>
          </cell>
        </row>
        <row r="37">
          <cell r="B37">
            <v>29</v>
          </cell>
          <cell r="C37">
            <v>5.682183885110417E-4</v>
          </cell>
          <cell r="D37">
            <v>0.68774509803921557</v>
          </cell>
          <cell r="E37">
            <v>3.9078941131421148E-4</v>
          </cell>
          <cell r="F37">
            <v>9898.6958691179661</v>
          </cell>
          <cell r="G37">
            <v>0.96499999999999997</v>
          </cell>
          <cell r="H37">
            <v>5.4833074491315522E-4</v>
          </cell>
          <cell r="I37">
            <v>9882.7490557372894</v>
          </cell>
          <cell r="J37">
            <v>0.9</v>
          </cell>
          <cell r="K37">
            <v>5.1139654965993758E-4</v>
          </cell>
          <cell r="L37">
            <v>9886.2395536621298</v>
          </cell>
          <cell r="M37">
            <v>0.92500000000000004</v>
          </cell>
          <cell r="N37">
            <v>5.2560200937271356E-4</v>
          </cell>
          <cell r="O37">
            <v>9884.8969219995379</v>
          </cell>
          <cell r="P37">
            <v>0.663674019607843</v>
          </cell>
          <cell r="Q37">
            <v>3.7711178191821406E-4</v>
          </cell>
          <cell r="R37">
            <v>9899.9534777242752</v>
          </cell>
          <cell r="S37">
            <v>0.61897058823529405</v>
          </cell>
          <cell r="T37">
            <v>3.517104701827903E-4</v>
          </cell>
          <cell r="U37">
            <v>9902.2894213791278</v>
          </cell>
          <cell r="V37">
            <v>0.63616421568627446</v>
          </cell>
          <cell r="W37">
            <v>3.6148020546564565E-4</v>
          </cell>
          <cell r="X37">
            <v>9901.3909223052524</v>
          </cell>
          <cell r="Y37">
            <v>0.86849999999999994</v>
          </cell>
          <cell r="Z37">
            <v>4.9349767042183965E-4</v>
          </cell>
          <cell r="AA37">
            <v>9887.9315053376213</v>
          </cell>
          <cell r="AB37">
            <v>0.892625</v>
          </cell>
          <cell r="AC37">
            <v>5.0720593904466857E-4</v>
          </cell>
          <cell r="AD37">
            <v>9886.6356616330486</v>
          </cell>
          <cell r="AE37">
            <v>0.83250000000000002</v>
          </cell>
          <cell r="AF37">
            <v>4.7304180843544223E-4</v>
          </cell>
          <cell r="AG37">
            <v>9889.865486364848</v>
          </cell>
          <cell r="AH37">
            <v>0.59730661764705872</v>
          </cell>
          <cell r="AI37">
            <v>3.3940060372639267E-4</v>
          </cell>
          <cell r="AJ37">
            <v>9903.4216355952376</v>
          </cell>
          <cell r="AK37">
            <v>0.61389846813725479</v>
          </cell>
          <cell r="AL37">
            <v>3.4882839827434799E-4</v>
          </cell>
          <cell r="AM37">
            <v>9902.5544927434385</v>
          </cell>
          <cell r="AN37">
            <v>0.572547794117647</v>
          </cell>
          <cell r="AO37">
            <v>3.2533218491908103E-4</v>
          </cell>
          <cell r="AP37">
            <v>9904.7157385982955</v>
          </cell>
          <cell r="AQ37">
            <v>0.80336249999999998</v>
          </cell>
          <cell r="AR37">
            <v>4.564853451402017E-4</v>
          </cell>
          <cell r="AS37">
            <v>9891.4310537679721</v>
          </cell>
          <cell r="AT37">
            <v>0.55250862132352929</v>
          </cell>
          <cell r="AU37">
            <v>3.1394555844691316E-4</v>
          </cell>
          <cell r="AV37">
            <v>9905.7632656189326</v>
          </cell>
        </row>
        <row r="38">
          <cell r="B38">
            <v>30</v>
          </cell>
          <cell r="C38">
            <v>5.8769765422518529E-4</v>
          </cell>
          <cell r="D38">
            <v>0.69117647058823517</v>
          </cell>
          <cell r="E38">
            <v>4.0620279042034857E-4</v>
          </cell>
          <cell r="F38">
            <v>9894.8275635864957</v>
          </cell>
          <cell r="G38">
            <v>0.96499999999999997</v>
          </cell>
          <cell r="H38">
            <v>5.6712823632730383E-4</v>
          </cell>
          <cell r="I38">
            <v>9877.3300405857681</v>
          </cell>
          <cell r="J38">
            <v>0.91</v>
          </cell>
          <cell r="K38">
            <v>5.348048653449186E-4</v>
          </cell>
          <cell r="L38">
            <v>9881.1837648652763</v>
          </cell>
          <cell r="M38">
            <v>0.92500000000000004</v>
          </cell>
          <cell r="N38">
            <v>5.436203301582964E-4</v>
          </cell>
          <cell r="O38">
            <v>9879.7014003148925</v>
          </cell>
          <cell r="P38">
            <v>0.66698529411764695</v>
          </cell>
          <cell r="Q38">
            <v>3.9198569275563641E-4</v>
          </cell>
          <cell r="R38">
            <v>9896.2200886273822</v>
          </cell>
          <cell r="S38">
            <v>0.62897058823529406</v>
          </cell>
          <cell r="T38">
            <v>3.6964453928251727E-4</v>
          </cell>
          <cell r="U38">
            <v>9898.806682510849</v>
          </cell>
          <cell r="V38">
            <v>0.6393382352941176</v>
          </cell>
          <cell r="W38">
            <v>3.7573758113882246E-4</v>
          </cell>
          <cell r="X38">
            <v>9897.8117654802609</v>
          </cell>
          <cell r="Y38">
            <v>0.87814999999999999</v>
          </cell>
          <cell r="Z38">
            <v>5.1608669505784647E-4</v>
          </cell>
          <cell r="AA38">
            <v>9883.0518341744464</v>
          </cell>
          <cell r="AB38">
            <v>0.892625</v>
          </cell>
          <cell r="AC38">
            <v>5.24593618602756E-4</v>
          </cell>
          <cell r="AD38">
            <v>9881.6211013082975</v>
          </cell>
          <cell r="AE38">
            <v>0.84175000000000011</v>
          </cell>
          <cell r="AF38">
            <v>4.9469450044404976E-4</v>
          </cell>
          <cell r="AG38">
            <v>9885.1871665099952</v>
          </cell>
          <cell r="AH38">
            <v>0.60695661764705877</v>
          </cell>
          <cell r="AI38">
            <v>3.5670698040762914E-4</v>
          </cell>
          <cell r="AJ38">
            <v>9900.0604083131602</v>
          </cell>
          <cell r="AK38">
            <v>0.61696139705882347</v>
          </cell>
          <cell r="AL38">
            <v>3.6258676579896366E-4</v>
          </cell>
          <cell r="AM38">
            <v>9899.1002005209102</v>
          </cell>
          <cell r="AN38">
            <v>0.58179779411764698</v>
          </cell>
          <cell r="AO38">
            <v>3.4192119883632845E-4</v>
          </cell>
          <cell r="AP38">
            <v>9901.4934157860553</v>
          </cell>
          <cell r="AQ38">
            <v>0.81228875</v>
          </cell>
          <cell r="AR38">
            <v>4.7738019292850798E-4</v>
          </cell>
          <cell r="AS38">
            <v>9886.9157604494631</v>
          </cell>
          <cell r="AT38">
            <v>0.56143487132352943</v>
          </cell>
          <cell r="AU38">
            <v>3.2995395687705699E-4</v>
          </cell>
          <cell r="AV38">
            <v>9902.6533952386653</v>
          </cell>
        </row>
        <row r="39">
          <cell r="B39">
            <v>31</v>
          </cell>
          <cell r="C39">
            <v>6.1673749211012925E-4</v>
          </cell>
          <cell r="D39">
            <v>0.69460784313725477</v>
          </cell>
          <cell r="E39">
            <v>4.2839069917649655E-4</v>
          </cell>
          <cell r="F39">
            <v>9890.8082570194383</v>
          </cell>
          <cell r="G39">
            <v>0.96499999999999997</v>
          </cell>
          <cell r="H39">
            <v>5.951516798862747E-4</v>
          </cell>
          <cell r="I39">
            <v>9871.7283278202285</v>
          </cell>
          <cell r="J39">
            <v>0.91</v>
          </cell>
          <cell r="K39">
            <v>5.6123111782021759E-4</v>
          </cell>
          <cell r="L39">
            <v>9875.8992597124579</v>
          </cell>
          <cell r="M39">
            <v>0.92500000000000004</v>
          </cell>
          <cell r="N39">
            <v>5.7048218020186957E-4</v>
          </cell>
          <cell r="O39">
            <v>9874.3305937777877</v>
          </cell>
          <cell r="P39">
            <v>0.6702965686274508</v>
          </cell>
          <cell r="Q39">
            <v>4.1339702470531914E-4</v>
          </cell>
          <cell r="R39">
            <v>9892.3409119402786</v>
          </cell>
          <cell r="S39">
            <v>0.6320931372549019</v>
          </cell>
          <cell r="T39">
            <v>3.8983553625061189E-4</v>
          </cell>
          <cell r="U39">
            <v>9895.1476426752452</v>
          </cell>
          <cell r="V39">
            <v>0.64251225490196073</v>
          </cell>
          <cell r="W39">
            <v>3.9626139673825934E-4</v>
          </cell>
          <cell r="X39">
            <v>9894.0927856289309</v>
          </cell>
          <cell r="Y39">
            <v>0.87814999999999999</v>
          </cell>
          <cell r="Z39">
            <v>5.4158802869650998E-4</v>
          </cell>
          <cell r="AA39">
            <v>9877.9513226162617</v>
          </cell>
          <cell r="AB39">
            <v>0.892625</v>
          </cell>
          <cell r="AC39">
            <v>5.5051530389480408E-4</v>
          </cell>
          <cell r="AD39">
            <v>9876.4372659371002</v>
          </cell>
          <cell r="AE39">
            <v>0.84175000000000011</v>
          </cell>
          <cell r="AF39">
            <v>5.1913878398370135E-4</v>
          </cell>
          <cell r="AG39">
            <v>9880.2970187828632</v>
          </cell>
          <cell r="AH39">
            <v>0.60996987745098019</v>
          </cell>
          <cell r="AI39">
            <v>3.761912924818404E-4</v>
          </cell>
          <cell r="AJ39">
            <v>9896.5289876590577</v>
          </cell>
          <cell r="AK39">
            <v>0.62002432598039203</v>
          </cell>
          <cell r="AL39">
            <v>3.8239224785242024E-4</v>
          </cell>
          <cell r="AM39">
            <v>9895.5109177948834</v>
          </cell>
          <cell r="AN39">
            <v>0.58468615196078433</v>
          </cell>
          <cell r="AO39">
            <v>3.6059787103181605E-4</v>
          </cell>
          <cell r="AP39">
            <v>9898.1078852870596</v>
          </cell>
          <cell r="AQ39">
            <v>0.81228875</v>
          </cell>
          <cell r="AR39">
            <v>5.0096892654427172E-4</v>
          </cell>
          <cell r="AS39">
            <v>9882.1959426962712</v>
          </cell>
          <cell r="AT39">
            <v>0.5642221366421567</v>
          </cell>
          <cell r="AU39">
            <v>3.4797694554570239E-4</v>
          </cell>
          <cell r="AV39">
            <v>9899.3859755673238</v>
          </cell>
        </row>
        <row r="40">
          <cell r="B40">
            <v>32</v>
          </cell>
          <cell r="C40">
            <v>6.5167075877670773E-4</v>
          </cell>
          <cell r="D40">
            <v>0.69803921568627436</v>
          </cell>
          <cell r="E40">
            <v>4.5489174534217233E-4</v>
          </cell>
          <cell r="F40">
            <v>9886.5711267547922</v>
          </cell>
          <cell r="G40">
            <v>0.96499999999999997</v>
          </cell>
          <cell r="H40">
            <v>6.2886228221952292E-4</v>
          </cell>
          <cell r="I40">
            <v>9865.853152122545</v>
          </cell>
          <cell r="J40">
            <v>0.91</v>
          </cell>
          <cell r="K40">
            <v>5.9302039048680401E-4</v>
          </cell>
          <cell r="L40">
            <v>9870.3565977314502</v>
          </cell>
          <cell r="M40">
            <v>0.92500000000000004</v>
          </cell>
          <cell r="N40">
            <v>6.027954518684547E-4</v>
          </cell>
          <cell r="O40">
            <v>9868.697464132616</v>
          </cell>
          <cell r="P40">
            <v>0.67360784313725475</v>
          </cell>
          <cell r="Q40">
            <v>4.389705342551963E-4</v>
          </cell>
          <cell r="R40">
            <v>9888.2514476399119</v>
          </cell>
          <cell r="S40">
            <v>0.63521568627450964</v>
          </cell>
          <cell r="T40">
            <v>4.1395148826137683E-4</v>
          </cell>
          <cell r="U40">
            <v>9891.2901624876831</v>
          </cell>
          <cell r="V40">
            <v>0.64568627450980387</v>
          </cell>
          <cell r="W40">
            <v>4.2077486444150948E-4</v>
          </cell>
          <cell r="X40">
            <v>9890.17213860224</v>
          </cell>
          <cell r="Y40">
            <v>0.87814999999999999</v>
          </cell>
          <cell r="Z40">
            <v>5.7226467681976588E-4</v>
          </cell>
          <cell r="AA40">
            <v>9872.6015424318848</v>
          </cell>
          <cell r="AB40">
            <v>0.892625</v>
          </cell>
          <cell r="AC40">
            <v>5.8169761105305868E-4</v>
          </cell>
          <cell r="AD40">
            <v>9871.0001360742444</v>
          </cell>
          <cell r="AE40">
            <v>0.84175000000000011</v>
          </cell>
          <cell r="AF40">
            <v>5.4854386120029377E-4</v>
          </cell>
          <cell r="AG40">
            <v>9875.1677734031346</v>
          </cell>
          <cell r="AH40">
            <v>0.61298313725490183</v>
          </cell>
          <cell r="AI40">
            <v>3.9946318617222864E-4</v>
          </cell>
          <cell r="AJ40">
            <v>9892.8059996281063</v>
          </cell>
          <cell r="AK40">
            <v>0.62308725490196071</v>
          </cell>
          <cell r="AL40">
            <v>4.0604774418605662E-4</v>
          </cell>
          <cell r="AM40">
            <v>9891.7269511313789</v>
          </cell>
          <cell r="AN40">
            <v>0.58757450980392145</v>
          </cell>
          <cell r="AO40">
            <v>3.8290512664177357E-4</v>
          </cell>
          <cell r="AP40">
            <v>9894.5386486563821</v>
          </cell>
          <cell r="AQ40">
            <v>0.81228875</v>
          </cell>
          <cell r="AR40">
            <v>5.2934482605828347E-4</v>
          </cell>
          <cell r="AS40">
            <v>9877.2452696029577</v>
          </cell>
          <cell r="AT40">
            <v>0.5670094019607842</v>
          </cell>
          <cell r="AU40">
            <v>3.695034472093115E-4</v>
          </cell>
          <cell r="AV40">
            <v>9895.9412174727677</v>
          </cell>
        </row>
        <row r="41">
          <cell r="B41">
            <v>33</v>
          </cell>
          <cell r="C41">
            <v>6.8654452901661836E-4</v>
          </cell>
          <cell r="D41">
            <v>0.70147058823529396</v>
          </cell>
          <cell r="E41">
            <v>4.8159079461901013E-4</v>
          </cell>
          <cell r="F41">
            <v>9882.0738071594933</v>
          </cell>
          <cell r="G41">
            <v>0.96499999999999997</v>
          </cell>
          <cell r="H41">
            <v>6.625154705010367E-4</v>
          </cell>
          <cell r="I41">
            <v>9859.6488891932586</v>
          </cell>
          <cell r="J41">
            <v>0.91</v>
          </cell>
          <cell r="K41">
            <v>6.247555214051227E-4</v>
          </cell>
          <cell r="L41">
            <v>9864.5032750076189</v>
          </cell>
          <cell r="M41">
            <v>0.92500000000000004</v>
          </cell>
          <cell r="N41">
            <v>6.3505368934037201E-4</v>
          </cell>
          <cell r="O41">
            <v>9862.74865818537</v>
          </cell>
          <cell r="P41">
            <v>0.6769191176470587</v>
          </cell>
          <cell r="Q41">
            <v>4.647351168073448E-4</v>
          </cell>
          <cell r="R41">
            <v>9883.9107966190913</v>
          </cell>
          <cell r="S41">
            <v>0.63833823529411748</v>
          </cell>
          <cell r="T41">
            <v>4.3824762310329922E-4</v>
          </cell>
          <cell r="U41">
            <v>9887.1956482040969</v>
          </cell>
          <cell r="V41">
            <v>0.6488602941176469</v>
          </cell>
          <cell r="W41">
            <v>4.4547148502258434E-4</v>
          </cell>
          <cell r="X41">
            <v>9886.0106027613165</v>
          </cell>
          <cell r="Y41">
            <v>0.87814999999999999</v>
          </cell>
          <cell r="Z41">
            <v>6.0288907815594342E-4</v>
          </cell>
          <cell r="AA41">
            <v>9866.9518013008346</v>
          </cell>
          <cell r="AB41">
            <v>0.892625</v>
          </cell>
          <cell r="AC41">
            <v>6.1282681021345895E-4</v>
          </cell>
          <cell r="AD41">
            <v>9865.258198876385</v>
          </cell>
          <cell r="AE41">
            <v>0.84175000000000011</v>
          </cell>
          <cell r="AF41">
            <v>5.7789885729973855E-4</v>
          </cell>
          <cell r="AG41">
            <v>9869.7508107427111</v>
          </cell>
          <cell r="AH41">
            <v>0.61599639705882347</v>
          </cell>
          <cell r="AI41">
            <v>4.2290895629468379E-4</v>
          </cell>
          <cell r="AJ41">
            <v>9888.8541878233118</v>
          </cell>
          <cell r="AK41">
            <v>0.62615018382352927</v>
          </cell>
          <cell r="AL41">
            <v>4.2987998304679391E-4</v>
          </cell>
          <cell r="AM41">
            <v>9887.710437716767</v>
          </cell>
          <cell r="AN41">
            <v>0.59046286764705869</v>
          </cell>
          <cell r="AO41">
            <v>4.0537905137055178E-4</v>
          </cell>
          <cell r="AP41">
            <v>9890.7499790820566</v>
          </cell>
          <cell r="AQ41">
            <v>0.81228875</v>
          </cell>
          <cell r="AR41">
            <v>5.5767239729424768E-4</v>
          </cell>
          <cell r="AS41">
            <v>9872.0168009237841</v>
          </cell>
          <cell r="AT41">
            <v>0.56979666727941169</v>
          </cell>
          <cell r="AU41">
            <v>3.9119078457258249E-4</v>
          </cell>
          <cell r="AV41">
            <v>9892.284633079531</v>
          </cell>
        </row>
        <row r="42">
          <cell r="B42">
            <v>34</v>
          </cell>
          <cell r="C42">
            <v>7.2995513952383738E-4</v>
          </cell>
          <cell r="D42">
            <v>0.70490196078431355</v>
          </cell>
          <cell r="E42">
            <v>5.145468091349401E-4</v>
          </cell>
          <cell r="F42">
            <v>9877.3146913822202</v>
          </cell>
          <cell r="G42">
            <v>0.96499999999999997</v>
          </cell>
          <cell r="H42">
            <v>7.0440670964050302E-4</v>
          </cell>
          <cell r="I42">
            <v>9853.1167192704597</v>
          </cell>
          <cell r="J42">
            <v>0.91</v>
          </cell>
          <cell r="K42">
            <v>6.64259176966692E-4</v>
          </cell>
          <cell r="L42">
            <v>9858.3403721206378</v>
          </cell>
          <cell r="M42">
            <v>0.92500000000000004</v>
          </cell>
          <cell r="N42">
            <v>6.7520850405954958E-4</v>
          </cell>
          <cell r="O42">
            <v>9856.4852832629531</v>
          </cell>
          <cell r="P42">
            <v>0.68023039215686254</v>
          </cell>
          <cell r="Q42">
            <v>4.965376708152172E-4</v>
          </cell>
          <cell r="R42">
            <v>9879.3173961805114</v>
          </cell>
          <cell r="S42">
            <v>0.64146078431372533</v>
          </cell>
          <cell r="T42">
            <v>4.6823759631279551E-4</v>
          </cell>
          <cell r="U42">
            <v>9882.8626082121136</v>
          </cell>
          <cell r="V42">
            <v>0.65203431372549003</v>
          </cell>
          <cell r="W42">
            <v>4.7595579844981963E-4</v>
          </cell>
          <cell r="X42">
            <v>9881.6066669371558</v>
          </cell>
          <cell r="Y42">
            <v>0.87814999999999999</v>
          </cell>
          <cell r="Z42">
            <v>6.4101010577285783E-4</v>
          </cell>
          <cell r="AA42">
            <v>9861.0031238251395</v>
          </cell>
          <cell r="AB42">
            <v>0.892625</v>
          </cell>
          <cell r="AC42">
            <v>6.5157620641746533E-4</v>
          </cell>
          <cell r="AD42">
            <v>9859.2125041624349</v>
          </cell>
          <cell r="AE42">
            <v>0.84175000000000011</v>
          </cell>
          <cell r="AF42">
            <v>6.1443973869419017E-4</v>
          </cell>
          <cell r="AG42">
            <v>9864.0470930273495</v>
          </cell>
          <cell r="AH42">
            <v>0.61900965686274489</v>
          </cell>
          <cell r="AI42">
            <v>4.5184928044184763E-4</v>
          </cell>
          <cell r="AJ42">
            <v>9884.6721028197881</v>
          </cell>
          <cell r="AK42">
            <v>0.62921311274509784</v>
          </cell>
          <cell r="AL42">
            <v>4.5929734550407593E-4</v>
          </cell>
          <cell r="AM42">
            <v>9883.4599089214298</v>
          </cell>
          <cell r="AN42">
            <v>0.59335122549019592</v>
          </cell>
          <cell r="AO42">
            <v>4.3311977658933585E-4</v>
          </cell>
          <cell r="AP42">
            <v>9886.7404762381939</v>
          </cell>
          <cell r="AQ42">
            <v>0.81228875</v>
          </cell>
          <cell r="AR42">
            <v>5.9293434783989343E-4</v>
          </cell>
          <cell r="AS42">
            <v>9866.5114496482838</v>
          </cell>
          <cell r="AT42">
            <v>0.57258393259803908</v>
          </cell>
          <cell r="AU42">
            <v>4.1796058440870913E-4</v>
          </cell>
          <cell r="AV42">
            <v>9888.4148624927002</v>
          </cell>
        </row>
        <row r="43">
          <cell r="B43">
            <v>35</v>
          </cell>
          <cell r="C43">
            <v>7.7540190459991331E-4</v>
          </cell>
          <cell r="D43">
            <v>0.70833333333333315</v>
          </cell>
          <cell r="E43">
            <v>5.4924301575827179E-4</v>
          </cell>
          <cell r="F43">
            <v>9872.2323506249468</v>
          </cell>
          <cell r="G43">
            <v>0.96499999999999997</v>
          </cell>
          <cell r="H43">
            <v>7.4826283793891636E-4</v>
          </cell>
          <cell r="I43">
            <v>9846.176117742536</v>
          </cell>
          <cell r="J43">
            <v>0.91</v>
          </cell>
          <cell r="K43">
            <v>7.0561573318592109E-4</v>
          </cell>
          <cell r="L43">
            <v>9851.7918790587955</v>
          </cell>
          <cell r="M43">
            <v>0.92500000000000004</v>
          </cell>
          <cell r="N43">
            <v>7.1724676175491983E-4</v>
          </cell>
          <cell r="O43">
            <v>9849.8301005795565</v>
          </cell>
          <cell r="P43">
            <v>0.68354166666666649</v>
          </cell>
          <cell r="Q43">
            <v>5.3001951020673229E-4</v>
          </cell>
          <cell r="R43">
            <v>9874.4119429313669</v>
          </cell>
          <cell r="S43">
            <v>0.64458333333333317</v>
          </cell>
          <cell r="T43">
            <v>4.9981114434002731E-4</v>
          </cell>
          <cell r="U43">
            <v>9878.2350803797544</v>
          </cell>
          <cell r="V43">
            <v>0.65520833333333317</v>
          </cell>
          <cell r="W43">
            <v>5.0804978957640144E-4</v>
          </cell>
          <cell r="X43">
            <v>9876.9034589460261</v>
          </cell>
          <cell r="Y43">
            <v>0.87814999999999999</v>
          </cell>
          <cell r="Z43">
            <v>6.8091918252441387E-4</v>
          </cell>
          <cell r="AA43">
            <v>9854.6821211697097</v>
          </cell>
          <cell r="AB43">
            <v>0.892625</v>
          </cell>
          <cell r="AC43">
            <v>6.9214312509349762E-4</v>
          </cell>
          <cell r="AD43">
            <v>9852.7884758807104</v>
          </cell>
          <cell r="AE43">
            <v>0.84175000000000011</v>
          </cell>
          <cell r="AF43">
            <v>6.5269455319697715E-4</v>
          </cell>
          <cell r="AG43">
            <v>9857.9862305090428</v>
          </cell>
          <cell r="AH43">
            <v>0.62202291666666654</v>
          </cell>
          <cell r="AI43">
            <v>4.8231775428812638E-4</v>
          </cell>
          <cell r="AJ43">
            <v>9880.205720842725</v>
          </cell>
          <cell r="AK43">
            <v>0.63227604166666651</v>
          </cell>
          <cell r="AL43">
            <v>4.9026804694122736E-4</v>
          </cell>
          <cell r="AM43">
            <v>9878.9204620208657</v>
          </cell>
          <cell r="AN43">
            <v>0.59623958333333327</v>
          </cell>
          <cell r="AO43">
            <v>4.6232530851452537E-4</v>
          </cell>
          <cell r="AP43">
            <v>9882.4583334119288</v>
          </cell>
          <cell r="AQ43">
            <v>0.81228875</v>
          </cell>
          <cell r="AR43">
            <v>6.2985024383508282E-4</v>
          </cell>
          <cell r="AS43">
            <v>9860.6612561164311</v>
          </cell>
          <cell r="AT43">
            <v>0.57537119791666658</v>
          </cell>
          <cell r="AU43">
            <v>4.4614392271651694E-4</v>
          </cell>
          <cell r="AV43">
            <v>9884.2818948378972</v>
          </cell>
        </row>
        <row r="44">
          <cell r="B44">
            <v>36</v>
          </cell>
          <cell r="C44">
            <v>8.287782530264808E-4</v>
          </cell>
          <cell r="D44">
            <v>0.71176470588235274</v>
          </cell>
          <cell r="E44">
            <v>5.898951095070832E-4</v>
          </cell>
          <cell r="F44">
            <v>9866.8100959564235</v>
          </cell>
          <cell r="G44">
            <v>0.96499999999999997</v>
          </cell>
          <cell r="H44">
            <v>7.9977101417055396E-4</v>
          </cell>
          <cell r="I44">
            <v>9838.808590057828</v>
          </cell>
          <cell r="J44">
            <v>0.91</v>
          </cell>
          <cell r="K44">
            <v>7.5418821025409759E-4</v>
          </cell>
          <cell r="L44">
            <v>9844.8402997088579</v>
          </cell>
          <cell r="M44">
            <v>0.92500000000000004</v>
          </cell>
          <cell r="N44">
            <v>7.6661988404949481E-4</v>
          </cell>
          <cell r="O44">
            <v>9842.7653418360806</v>
          </cell>
          <cell r="P44">
            <v>0.68685294117647033</v>
          </cell>
          <cell r="Q44">
            <v>5.6924878067433524E-4</v>
          </cell>
          <cell r="R44">
            <v>9869.1783119497959</v>
          </cell>
          <cell r="S44">
            <v>0.64770588235294102</v>
          </cell>
          <cell r="T44">
            <v>5.3680454965144577E-4</v>
          </cell>
          <cell r="U44">
            <v>9873.2978284001692</v>
          </cell>
          <cell r="V44">
            <v>0.65838235294117631</v>
          </cell>
          <cell r="W44">
            <v>5.4565297629405199E-4</v>
          </cell>
          <cell r="X44">
            <v>9871.8855002220425</v>
          </cell>
          <cell r="Y44">
            <v>0.87814999999999999</v>
          </cell>
          <cell r="Z44">
            <v>7.2779162289520415E-4</v>
          </cell>
          <cell r="AA44">
            <v>9847.9718790757252</v>
          </cell>
          <cell r="AB44">
            <v>0.892625</v>
          </cell>
          <cell r="AC44">
            <v>7.3978818810776245E-4</v>
          </cell>
          <cell r="AD44">
            <v>9845.9689360741286</v>
          </cell>
          <cell r="AE44">
            <v>0.84175000000000011</v>
          </cell>
          <cell r="AF44">
            <v>6.9762409448504033E-4</v>
          </cell>
          <cell r="AG44">
            <v>9851.5519765908994</v>
          </cell>
          <cell r="AH44">
            <v>0.62503617647058807</v>
          </cell>
          <cell r="AI44">
            <v>5.1801639041364515E-4</v>
          </cell>
          <cell r="AJ44">
            <v>9875.4403222075434</v>
          </cell>
          <cell r="AK44">
            <v>0.63533897058823507</v>
          </cell>
          <cell r="AL44">
            <v>5.2655512212376016E-4</v>
          </cell>
          <cell r="AM44">
            <v>9874.0771429800625</v>
          </cell>
          <cell r="AN44">
            <v>0.5991279411764705</v>
          </cell>
          <cell r="AO44">
            <v>4.9654420842758739E-4</v>
          </cell>
          <cell r="AP44">
            <v>9877.8894228140525</v>
          </cell>
          <cell r="AQ44">
            <v>0.81228875</v>
          </cell>
          <cell r="AR44">
            <v>6.732072511780638E-4</v>
          </cell>
          <cell r="AS44">
            <v>9854.4505162198911</v>
          </cell>
          <cell r="AT44">
            <v>0.57815846323529396</v>
          </cell>
          <cell r="AU44">
            <v>4.7916516113262177E-4</v>
          </cell>
          <cell r="AV44">
            <v>9879.8720825400997</v>
          </cell>
        </row>
        <row r="45">
          <cell r="B45">
            <v>37</v>
          </cell>
          <cell r="C45">
            <v>9.0137687783126152E-4</v>
          </cell>
          <cell r="D45">
            <v>0.71519607843137234</v>
          </cell>
          <cell r="E45">
            <v>6.4466120821363247E-4</v>
          </cell>
          <cell r="F45">
            <v>9860.9897129343826</v>
          </cell>
          <cell r="G45">
            <v>0.96499999999999997</v>
          </cell>
          <cell r="H45">
            <v>8.6982868710716739E-4</v>
          </cell>
          <cell r="I45">
            <v>9830.9397961335289</v>
          </cell>
          <cell r="J45">
            <v>0.91</v>
          </cell>
          <cell r="K45">
            <v>8.2025295882644797E-4</v>
          </cell>
          <cell r="L45">
            <v>9837.4154372229823</v>
          </cell>
          <cell r="M45">
            <v>0.92500000000000004</v>
          </cell>
          <cell r="N45">
            <v>8.3377361199391692E-4</v>
          </cell>
          <cell r="O45">
            <v>9835.2196822109963</v>
          </cell>
          <cell r="P45">
            <v>0.69016421568627428</v>
          </cell>
          <cell r="Q45">
            <v>6.2209806592615523E-4</v>
          </cell>
          <cell r="R45">
            <v>9863.5602942294609</v>
          </cell>
          <cell r="S45">
            <v>0.65082843137254887</v>
          </cell>
          <cell r="T45">
            <v>5.8664169947440553E-4</v>
          </cell>
          <cell r="U45">
            <v>9867.9977972058205</v>
          </cell>
          <cell r="V45">
            <v>0.66155637254901944</v>
          </cell>
          <cell r="W45">
            <v>5.9631161759761007E-4</v>
          </cell>
          <cell r="X45">
            <v>9866.4988765172129</v>
          </cell>
          <cell r="Y45">
            <v>0.87814999999999999</v>
          </cell>
          <cell r="Z45">
            <v>7.9154410526752227E-4</v>
          </cell>
          <cell r="AA45">
            <v>9840.8046076396276</v>
          </cell>
          <cell r="AB45">
            <v>0.892625</v>
          </cell>
          <cell r="AC45">
            <v>8.0459153557412987E-4</v>
          </cell>
          <cell r="AD45">
            <v>9838.6850045547453</v>
          </cell>
          <cell r="AE45">
            <v>0.84175000000000011</v>
          </cell>
          <cell r="AF45">
            <v>7.5873398691446447E-4</v>
          </cell>
          <cell r="AG45">
            <v>9844.6792965639579</v>
          </cell>
          <cell r="AH45">
            <v>0.6280494362745096</v>
          </cell>
          <cell r="AI45">
            <v>5.6610923999280132E-4</v>
          </cell>
          <cell r="AJ45">
            <v>9870.3246822580877</v>
          </cell>
          <cell r="AK45">
            <v>0.63840189950980375</v>
          </cell>
          <cell r="AL45">
            <v>5.7544071098169364E-4</v>
          </cell>
          <cell r="AM45">
            <v>9868.8778970841813</v>
          </cell>
          <cell r="AN45">
            <v>0.60201629901960774</v>
          </cell>
          <cell r="AO45">
            <v>5.4264357201382518E-4</v>
          </cell>
          <cell r="AP45">
            <v>9872.9846140296668</v>
          </cell>
          <cell r="AQ45">
            <v>0.81228875</v>
          </cell>
          <cell r="AR45">
            <v>7.3217829737245814E-4</v>
          </cell>
          <cell r="AS45">
            <v>9847.8164286759966</v>
          </cell>
          <cell r="AT45">
            <v>0.58094572855392146</v>
          </cell>
          <cell r="AU45">
            <v>5.2365104699334127E-4</v>
          </cell>
          <cell r="AV45">
            <v>9875.1379920416985</v>
          </cell>
        </row>
        <row r="46">
          <cell r="B46">
            <v>38</v>
          </cell>
          <cell r="C46">
            <v>9.8585775116438192E-4</v>
          </cell>
          <cell r="D46">
            <v>0.71862745098039194</v>
          </cell>
          <cell r="E46">
            <v>7.0846444274852134E-4</v>
          </cell>
          <cell r="F46">
            <v>9854.632715391861</v>
          </cell>
          <cell r="G46">
            <v>0.96499999999999997</v>
          </cell>
          <cell r="H46">
            <v>9.5135272987362848E-4</v>
          </cell>
          <cell r="I46">
            <v>9822.3885626776282</v>
          </cell>
          <cell r="J46">
            <v>0.91</v>
          </cell>
          <cell r="K46">
            <v>8.971305535595876E-4</v>
          </cell>
          <cell r="L46">
            <v>9829.3462681033943</v>
          </cell>
          <cell r="M46">
            <v>0.92500000000000004</v>
          </cell>
          <cell r="N46">
            <v>9.1191841982705328E-4</v>
          </cell>
          <cell r="O46">
            <v>9827.0193355718056</v>
          </cell>
          <cell r="P46">
            <v>0.69347549019607824</v>
          </cell>
          <cell r="Q46">
            <v>6.8366818725232304E-4</v>
          </cell>
          <cell r="R46">
            <v>9857.4241924472753</v>
          </cell>
          <cell r="S46">
            <v>0.65395098039215671</v>
          </cell>
          <cell r="T46">
            <v>6.4470264290115444E-4</v>
          </cell>
          <cell r="U46">
            <v>9862.2088182076586</v>
          </cell>
          <cell r="V46">
            <v>0.66473039215686258</v>
          </cell>
          <cell r="W46">
            <v>6.5532960954238224E-4</v>
          </cell>
          <cell r="X46">
            <v>9860.6153686121306</v>
          </cell>
          <cell r="Y46">
            <v>0.87814999999999999</v>
          </cell>
          <cell r="Z46">
            <v>8.6573098418500194E-4</v>
          </cell>
          <cell r="AA46">
            <v>9833.0151767613606</v>
          </cell>
          <cell r="AB46">
            <v>0.892625</v>
          </cell>
          <cell r="AC46">
            <v>8.8000127513310645E-4</v>
          </cell>
          <cell r="AD46">
            <v>9830.7688818789011</v>
          </cell>
          <cell r="AE46">
            <v>0.84175000000000011</v>
          </cell>
          <cell r="AF46">
            <v>8.2984576204261863E-4</v>
          </cell>
          <cell r="AG46">
            <v>9837.209803791382</v>
          </cell>
          <cell r="AH46">
            <v>0.63106269607843124</v>
          </cell>
          <cell r="AI46">
            <v>6.2213805039961401E-4</v>
          </cell>
          <cell r="AJ46">
            <v>9864.7370002537318</v>
          </cell>
          <cell r="AK46">
            <v>0.64146482843137242</v>
          </cell>
          <cell r="AL46">
            <v>6.3239307320839884E-4</v>
          </cell>
          <cell r="AM46">
            <v>9863.1989429704918</v>
          </cell>
          <cell r="AN46">
            <v>0.60490465686274497</v>
          </cell>
          <cell r="AO46">
            <v>5.9634994468356784E-4</v>
          </cell>
          <cell r="AP46">
            <v>9867.6271023922727</v>
          </cell>
          <cell r="AQ46">
            <v>0.81228875</v>
          </cell>
          <cell r="AR46">
            <v>8.0080116037112683E-4</v>
          </cell>
          <cell r="AS46">
            <v>9840.6060712104118</v>
          </cell>
          <cell r="AT46">
            <v>0.58373299387254896</v>
          </cell>
          <cell r="AU46">
            <v>5.7547769661964307E-4</v>
          </cell>
          <cell r="AV46">
            <v>9869.9668656929625</v>
          </cell>
        </row>
        <row r="47">
          <cell r="B47">
            <v>39</v>
          </cell>
          <cell r="C47">
            <v>1.0726486593114341E-3</v>
          </cell>
          <cell r="D47">
            <v>0.72205882352941153</v>
          </cell>
          <cell r="E47">
            <v>7.7451542900281464E-4</v>
          </cell>
          <cell r="F47">
            <v>9847.6510585166598</v>
          </cell>
          <cell r="G47">
            <v>0.96499999999999997</v>
          </cell>
          <cell r="H47">
            <v>1.0351059562355338E-3</v>
          </cell>
          <cell r="I47">
            <v>9813.0440065046441</v>
          </cell>
          <cell r="J47">
            <v>0.91</v>
          </cell>
          <cell r="K47">
            <v>9.76110279973405E-4</v>
          </cell>
          <cell r="L47">
            <v>9820.5280612447623</v>
          </cell>
          <cell r="M47">
            <v>0.92500000000000004</v>
          </cell>
          <cell r="N47">
            <v>9.9220000986307644E-4</v>
          </cell>
          <cell r="O47">
            <v>9818.0578956277004</v>
          </cell>
          <cell r="P47">
            <v>0.69678676470588208</v>
          </cell>
          <cell r="Q47">
            <v>7.4740738898771602E-4</v>
          </cell>
          <cell r="R47">
            <v>9850.6849851186471</v>
          </cell>
          <cell r="S47">
            <v>0.65707352941176456</v>
          </cell>
          <cell r="T47">
            <v>7.048090403925614E-4</v>
          </cell>
          <cell r="U47">
            <v>9855.8506261177172</v>
          </cell>
          <cell r="V47">
            <v>0.66790441176470572</v>
          </cell>
          <cell r="W47">
            <v>7.1642677182760361E-4</v>
          </cell>
          <cell r="X47">
            <v>9854.1534153927696</v>
          </cell>
          <cell r="Y47">
            <v>0.87814999999999999</v>
          </cell>
          <cell r="Z47">
            <v>9.4194642017433579E-4</v>
          </cell>
          <cell r="AA47">
            <v>9824.5024308548782</v>
          </cell>
          <cell r="AB47">
            <v>0.892625</v>
          </cell>
          <cell r="AC47">
            <v>9.5747300951786883E-4</v>
          </cell>
          <cell r="AD47">
            <v>9822.1177927273093</v>
          </cell>
          <cell r="AE47">
            <v>0.84175000000000011</v>
          </cell>
          <cell r="AF47">
            <v>9.0290200897539977E-4</v>
          </cell>
          <cell r="AG47">
            <v>9829.0464369253823</v>
          </cell>
          <cell r="AH47">
            <v>0.63407595588235266</v>
          </cell>
          <cell r="AI47">
            <v>6.8014072397882164E-4</v>
          </cell>
          <cell r="AJ47">
            <v>9858.5997720086889</v>
          </cell>
          <cell r="AK47">
            <v>0.64452775735294099</v>
          </cell>
          <cell r="AL47">
            <v>6.9135183481363748E-4</v>
          </cell>
          <cell r="AM47">
            <v>9856.9615242792806</v>
          </cell>
          <cell r="AN47">
            <v>0.60779301470588221</v>
          </cell>
          <cell r="AO47">
            <v>6.5194836236311929E-4</v>
          </cell>
          <cell r="AP47">
            <v>9861.7425435156019</v>
          </cell>
          <cell r="AQ47">
            <v>0.81228875</v>
          </cell>
          <cell r="AR47">
            <v>8.7130043866126062E-4</v>
          </cell>
          <cell r="AS47">
            <v>9832.7257024498304</v>
          </cell>
          <cell r="AT47">
            <v>0.58652025919117623</v>
          </cell>
          <cell r="AU47">
            <v>6.2913016968041001E-4</v>
          </cell>
          <cell r="AV47">
            <v>9864.2869198953813</v>
          </cell>
        </row>
        <row r="48">
          <cell r="B48">
            <v>40</v>
          </cell>
          <cell r="C48">
            <v>1.1631962013406566E-3</v>
          </cell>
          <cell r="D48">
            <v>0.72549019607843113</v>
          </cell>
          <cell r="E48">
            <v>8.4388744018831926E-4</v>
          </cell>
          <cell r="F48">
            <v>9840.0239008324024</v>
          </cell>
          <cell r="G48">
            <v>0.96499999999999997</v>
          </cell>
          <cell r="H48">
            <v>1.1224843342937335E-3</v>
          </cell>
          <cell r="I48">
            <v>9802.886466204709</v>
          </cell>
          <cell r="J48">
            <v>0.92</v>
          </cell>
          <cell r="K48">
            <v>1.0701405052334042E-3</v>
          </cell>
          <cell r="L48">
            <v>9810.9421428494152</v>
          </cell>
          <cell r="M48">
            <v>0.92500000000000004</v>
          </cell>
          <cell r="N48">
            <v>1.0759564862401075E-3</v>
          </cell>
          <cell r="O48">
            <v>9808.3164184868219</v>
          </cell>
          <cell r="P48">
            <v>0.70009803921568603</v>
          </cell>
          <cell r="Q48">
            <v>8.1435137978172803E-4</v>
          </cell>
          <cell r="R48">
            <v>9843.3225103741788</v>
          </cell>
          <cell r="S48">
            <v>0.66745098039215667</v>
          </cell>
          <cell r="T48">
            <v>7.7637644497325373E-4</v>
          </cell>
          <cell r="U48">
            <v>9848.904133495671</v>
          </cell>
          <cell r="V48">
            <v>0.67107843137254886</v>
          </cell>
          <cell r="W48">
            <v>7.8059588217419538E-4</v>
          </cell>
          <cell r="X48">
            <v>9847.0936360722862</v>
          </cell>
          <cell r="Y48">
            <v>0.88780000000000003</v>
          </cell>
          <cell r="Z48">
            <v>1.032685587550235E-3</v>
          </cell>
          <cell r="AA48">
            <v>9815.2482759601407</v>
          </cell>
          <cell r="AB48">
            <v>0.892625</v>
          </cell>
          <cell r="AC48">
            <v>1.0382980092217037E-3</v>
          </cell>
          <cell r="AD48">
            <v>9812.7133800444681</v>
          </cell>
          <cell r="AE48">
            <v>0.85100000000000009</v>
          </cell>
          <cell r="AF48">
            <v>9.8987996734089894E-4</v>
          </cell>
          <cell r="AG48">
            <v>9820.1717711511701</v>
          </cell>
          <cell r="AH48">
            <v>0.64409019607843121</v>
          </cell>
          <cell r="AI48">
            <v>7.4920326939918985E-4</v>
          </cell>
          <cell r="AJ48">
            <v>9851.8945368223376</v>
          </cell>
          <cell r="AK48">
            <v>0.64759068627450966</v>
          </cell>
          <cell r="AL48">
            <v>7.5327502629809855E-4</v>
          </cell>
          <cell r="AM48">
            <v>9850.1468958437836</v>
          </cell>
          <cell r="AN48">
            <v>0.61739215686274496</v>
          </cell>
          <cell r="AO48">
            <v>7.1814821160025972E-4</v>
          </cell>
          <cell r="AP48">
            <v>9855.3131966143101</v>
          </cell>
          <cell r="AQ48">
            <v>0.82121500000000003</v>
          </cell>
          <cell r="AR48">
            <v>9.5523416848396735E-4</v>
          </cell>
          <cell r="AS48">
            <v>9824.1584442320509</v>
          </cell>
          <cell r="AT48">
            <v>0.59578343137254886</v>
          </cell>
          <cell r="AU48">
            <v>6.9301302419425058E-4</v>
          </cell>
          <cell r="AV48">
            <v>9858.0809993916919</v>
          </cell>
        </row>
        <row r="49">
          <cell r="B49">
            <v>41</v>
          </cell>
          <cell r="C49">
            <v>1.268733573853103E-3</v>
          </cell>
          <cell r="D49">
            <v>0.72892156862745072</v>
          </cell>
          <cell r="E49">
            <v>9.2480726682331543E-4</v>
          </cell>
          <cell r="F49">
            <v>9831.7200282513368</v>
          </cell>
          <cell r="G49">
            <v>0.96499999999999997</v>
          </cell>
          <cell r="H49">
            <v>1.2243278987682444E-3</v>
          </cell>
          <cell r="I49">
            <v>9791.8828797155347</v>
          </cell>
          <cell r="J49">
            <v>0.92</v>
          </cell>
          <cell r="K49">
            <v>1.1672348879448549E-3</v>
          </cell>
          <cell r="L49">
            <v>9800.4430562678517</v>
          </cell>
          <cell r="M49">
            <v>0.92500000000000004</v>
          </cell>
          <cell r="N49">
            <v>1.1735785558141204E-3</v>
          </cell>
          <cell r="O49">
            <v>9797.7630968172562</v>
          </cell>
          <cell r="P49">
            <v>0.70340931372548987</v>
          </cell>
          <cell r="Q49">
            <v>8.924390124844993E-4</v>
          </cell>
          <cell r="R49">
            <v>9835.306587106219</v>
          </cell>
          <cell r="S49">
            <v>0.67060784313725474</v>
          </cell>
          <cell r="T49">
            <v>8.5082268547745029E-4</v>
          </cell>
          <cell r="U49">
            <v>9841.2576763176239</v>
          </cell>
          <cell r="V49">
            <v>0.67425245098039199</v>
          </cell>
          <cell r="W49">
            <v>8.5544672181156695E-4</v>
          </cell>
          <cell r="X49">
            <v>9839.4070353285842</v>
          </cell>
          <cell r="Y49">
            <v>0.88780000000000003</v>
          </cell>
          <cell r="Z49">
            <v>1.126381666866785E-3</v>
          </cell>
          <cell r="AA49">
            <v>9805.1122105273298</v>
          </cell>
          <cell r="AB49">
            <v>0.892625</v>
          </cell>
          <cell r="AC49">
            <v>1.1325033063606261E-3</v>
          </cell>
          <cell r="AD49">
            <v>9802.524859276904</v>
          </cell>
          <cell r="AE49">
            <v>0.85100000000000009</v>
          </cell>
          <cell r="AF49">
            <v>1.0796922713489907E-3</v>
          </cell>
          <cell r="AG49">
            <v>9810.4509798390609</v>
          </cell>
          <cell r="AH49">
            <v>0.64713656862745073</v>
          </cell>
          <cell r="AI49">
            <v>8.2104389148573943E-4</v>
          </cell>
          <cell r="AJ49">
            <v>9844.5134652255747</v>
          </cell>
          <cell r="AK49">
            <v>0.65065361519607812</v>
          </cell>
          <cell r="AL49">
            <v>8.2550608654816181E-4</v>
          </cell>
          <cell r="AM49">
            <v>9842.7270261817775</v>
          </cell>
          <cell r="AN49">
            <v>0.62031225490196062</v>
          </cell>
          <cell r="AO49">
            <v>7.8701098406664153E-4</v>
          </cell>
          <cell r="AP49">
            <v>9848.2356210674006</v>
          </cell>
          <cell r="AQ49">
            <v>0.82121500000000003</v>
          </cell>
          <cell r="AR49">
            <v>1.041903041851776E-3</v>
          </cell>
          <cell r="AS49">
            <v>9814.7740724095202</v>
          </cell>
          <cell r="AT49">
            <v>0.59860132598039195</v>
          </cell>
          <cell r="AU49">
            <v>7.5946559962430905E-4</v>
          </cell>
          <cell r="AV49">
            <v>9851.2492208655513</v>
          </cell>
        </row>
        <row r="50">
          <cell r="B50">
            <v>42</v>
          </cell>
          <cell r="C50">
            <v>1.3735088020569945E-3</v>
          </cell>
          <cell r="D50">
            <v>0.73235294117647032</v>
          </cell>
          <cell r="E50">
            <v>1.0058932109182103E-3</v>
          </cell>
          <cell r="F50">
            <v>9822.6275821238378</v>
          </cell>
          <cell r="G50">
            <v>0.96499999999999997</v>
          </cell>
          <cell r="H50">
            <v>1.3254359939849996E-3</v>
          </cell>
          <cell r="I50">
            <v>9779.8944043244283</v>
          </cell>
          <cell r="J50">
            <v>0.92</v>
          </cell>
          <cell r="K50">
            <v>1.263628097892435E-3</v>
          </cell>
          <cell r="L50">
            <v>9789.003637215259</v>
          </cell>
          <cell r="M50">
            <v>0.92500000000000004</v>
          </cell>
          <cell r="N50">
            <v>1.27049564190272E-3</v>
          </cell>
          <cell r="O50">
            <v>9786.2646521518836</v>
          </cell>
          <cell r="P50">
            <v>0.70672058823529382</v>
          </cell>
          <cell r="Q50">
            <v>9.7068694853607283E-4</v>
          </cell>
          <cell r="R50">
            <v>9826.5291758081403</v>
          </cell>
          <cell r="S50">
            <v>0.67376470588235271</v>
          </cell>
          <cell r="T50">
            <v>9.2542175404475345E-4</v>
          </cell>
          <cell r="U50">
            <v>9832.8845110329839</v>
          </cell>
          <cell r="V50">
            <v>0.67742647058823513</v>
          </cell>
          <cell r="W50">
            <v>9.3045122009934457E-4</v>
          </cell>
          <cell r="X50">
            <v>9830.9899468356416</v>
          </cell>
          <cell r="Y50">
            <v>0.88780000000000003</v>
          </cell>
          <cell r="Z50">
            <v>1.2194011144661997E-3</v>
          </cell>
          <cell r="AA50">
            <v>9794.0679118918215</v>
          </cell>
          <cell r="AB50">
            <v>0.892625</v>
          </cell>
          <cell r="AC50">
            <v>1.2260282944361247E-3</v>
          </cell>
          <cell r="AD50">
            <v>9791.4234674630916</v>
          </cell>
          <cell r="AE50">
            <v>0.85100000000000009</v>
          </cell>
          <cell r="AF50">
            <v>1.1688559905505024E-3</v>
          </cell>
          <cell r="AG50">
            <v>9799.858711737681</v>
          </cell>
          <cell r="AH50">
            <v>0.65018294117647035</v>
          </cell>
          <cell r="AI50">
            <v>8.9303199265318705E-4</v>
          </cell>
          <cell r="AJ50">
            <v>9836.4306875803013</v>
          </cell>
          <cell r="AK50">
            <v>0.65371654411764679</v>
          </cell>
          <cell r="AL50">
            <v>8.9788542739586735E-4</v>
          </cell>
          <cell r="AM50">
            <v>9834.6017951134327</v>
          </cell>
          <cell r="AN50">
            <v>0.62323235294117629</v>
          </cell>
          <cell r="AO50">
            <v>8.5601512249139703E-4</v>
          </cell>
          <cell r="AP50">
            <v>9840.4849514599446</v>
          </cell>
          <cell r="AQ50">
            <v>0.82121500000000003</v>
          </cell>
          <cell r="AR50">
            <v>1.1279460308812347E-3</v>
          </cell>
          <cell r="AS50">
            <v>9804.5480294483878</v>
          </cell>
          <cell r="AT50">
            <v>0.60141922058823516</v>
          </cell>
          <cell r="AU50">
            <v>8.2605459320419822E-4</v>
          </cell>
          <cell r="AV50">
            <v>9843.7675359689783</v>
          </cell>
        </row>
        <row r="51">
          <cell r="B51">
            <v>43</v>
          </cell>
          <cell r="C51">
            <v>1.4929999804990351E-3</v>
          </cell>
          <cell r="D51">
            <v>0.73578431372548991</v>
          </cell>
          <cell r="E51">
            <v>1.0985259660436523E-3</v>
          </cell>
          <cell r="F51">
            <v>9812.7470677256006</v>
          </cell>
          <cell r="G51">
            <v>0.96499999999999997</v>
          </cell>
          <cell r="H51">
            <v>1.4407449811815688E-3</v>
          </cell>
          <cell r="I51">
            <v>9766.9317802635633</v>
          </cell>
          <cell r="J51">
            <v>0.92</v>
          </cell>
          <cell r="K51">
            <v>1.3735599820591123E-3</v>
          </cell>
          <cell r="L51">
            <v>9776.6339771689018</v>
          </cell>
          <cell r="M51">
            <v>0.92500000000000004</v>
          </cell>
          <cell r="N51">
            <v>1.3810249819616075E-3</v>
          </cell>
          <cell r="O51">
            <v>9773.8312455608175</v>
          </cell>
          <cell r="P51">
            <v>0.71003186274509777</v>
          </cell>
          <cell r="Q51">
            <v>1.0600775572321246E-3</v>
          </cell>
          <cell r="R51">
            <v>9816.9906921877737</v>
          </cell>
          <cell r="S51">
            <v>0.67692156862745079</v>
          </cell>
          <cell r="T51">
            <v>1.0106438887601602E-3</v>
          </cell>
          <cell r="U51">
            <v>9823.7849458014643</v>
          </cell>
          <cell r="V51">
            <v>0.68060049019607816</v>
          </cell>
          <cell r="W51">
            <v>1.0161365185903785E-3</v>
          </cell>
          <cell r="X51">
            <v>9821.8426902448227</v>
          </cell>
          <cell r="Y51">
            <v>0.88780000000000003</v>
          </cell>
          <cell r="Z51">
            <v>1.3254853826870435E-3</v>
          </cell>
          <cell r="AA51">
            <v>9782.1250145649028</v>
          </cell>
          <cell r="AB51">
            <v>0.892625</v>
          </cell>
          <cell r="AC51">
            <v>1.3326891075929512E-3</v>
          </cell>
          <cell r="AD51">
            <v>9779.4189052491765</v>
          </cell>
          <cell r="AE51">
            <v>0.85100000000000009</v>
          </cell>
          <cell r="AF51">
            <v>1.270542983404679E-3</v>
          </cell>
          <cell r="AG51">
            <v>9788.4040881759174</v>
          </cell>
          <cell r="AH51">
            <v>0.65322931372548998</v>
          </cell>
          <cell r="AI51">
            <v>9.7527135265355457E-4</v>
          </cell>
          <cell r="AJ51">
            <v>9827.6464402827769</v>
          </cell>
          <cell r="AK51">
            <v>0.65677947303921547</v>
          </cell>
          <cell r="AL51">
            <v>9.8057174043971514E-4</v>
          </cell>
          <cell r="AM51">
            <v>9825.7714494773591</v>
          </cell>
          <cell r="AN51">
            <v>0.62615245098039196</v>
          </cell>
          <cell r="AO51">
            <v>9.3484559710314819E-4</v>
          </cell>
          <cell r="AP51">
            <v>9832.0613475288446</v>
          </cell>
          <cell r="AQ51">
            <v>0.82121500000000003</v>
          </cell>
          <cell r="AR51">
            <v>1.2260739789855151E-3</v>
          </cell>
          <cell r="AS51">
            <v>9793.4890284139856</v>
          </cell>
          <cell r="AT51">
            <v>0.60423711519607826</v>
          </cell>
          <cell r="AU51">
            <v>9.0212600120453804E-4</v>
          </cell>
          <cell r="AV51">
            <v>9835.6360465814578</v>
          </cell>
        </row>
        <row r="52">
          <cell r="B52">
            <v>44</v>
          </cell>
          <cell r="C52">
            <v>1.6216470570693338E-3</v>
          </cell>
          <cell r="D52">
            <v>0.73921568627450951</v>
          </cell>
          <cell r="E52">
            <v>1.1987469421865463E-3</v>
          </cell>
          <cell r="F52">
            <v>9801.9675102734855</v>
          </cell>
          <cell r="G52">
            <v>0.96499999999999997</v>
          </cell>
          <cell r="H52">
            <v>1.5648894100719071E-3</v>
          </cell>
          <cell r="I52">
            <v>9752.8601223196056</v>
          </cell>
          <cell r="J52">
            <v>0.92</v>
          </cell>
          <cell r="K52">
            <v>1.4919152925037872E-3</v>
          </cell>
          <cell r="L52">
            <v>9763.2051839786236</v>
          </cell>
          <cell r="M52">
            <v>0.92500000000000004</v>
          </cell>
          <cell r="N52">
            <v>1.5000235277891339E-3</v>
          </cell>
          <cell r="O52">
            <v>9760.3333404412206</v>
          </cell>
          <cell r="P52">
            <v>0.71334313725490162</v>
          </cell>
          <cell r="Q52">
            <v>1.1567907992100169E-3</v>
          </cell>
          <cell r="R52">
            <v>9806.5839206754281</v>
          </cell>
          <cell r="S52">
            <v>0.68007843137254875</v>
          </cell>
          <cell r="T52">
            <v>1.1028471868116225E-3</v>
          </cell>
          <cell r="U52">
            <v>9813.8565975814963</v>
          </cell>
          <cell r="V52">
            <v>0.68377450980392129</v>
          </cell>
          <cell r="W52">
            <v>1.1088409215225554E-3</v>
          </cell>
          <cell r="X52">
            <v>9811.8623572074157</v>
          </cell>
          <cell r="Y52">
            <v>0.88780000000000003</v>
          </cell>
          <cell r="Z52">
            <v>1.4396982572661547E-3</v>
          </cell>
          <cell r="AA52">
            <v>9769.1589508464804</v>
          </cell>
          <cell r="AB52">
            <v>0.892625</v>
          </cell>
          <cell r="AC52">
            <v>1.4475227043165141E-3</v>
          </cell>
          <cell r="AD52">
            <v>9766.3859801955623</v>
          </cell>
          <cell r="AE52">
            <v>0.85100000000000009</v>
          </cell>
          <cell r="AF52">
            <v>1.3800216455660032E-3</v>
          </cell>
          <cell r="AG52">
            <v>9775.9675000429561</v>
          </cell>
          <cell r="AH52">
            <v>0.6562756862745095</v>
          </cell>
          <cell r="AI52">
            <v>1.0642475352732157E-3</v>
          </cell>
          <cell r="AJ52">
            <v>9818.0618182455619</v>
          </cell>
          <cell r="AK52">
            <v>0.65984240196078403</v>
          </cell>
          <cell r="AL52">
            <v>1.0700314892692659E-3</v>
          </cell>
          <cell r="AM52">
            <v>9816.1365756659816</v>
          </cell>
          <cell r="AN52">
            <v>0.62907254901960763</v>
          </cell>
          <cell r="AO52">
            <v>1.0201336478007509E-3</v>
          </cell>
          <cell r="AP52">
            <v>9822.8698882676599</v>
          </cell>
          <cell r="AQ52">
            <v>0.82121500000000003</v>
          </cell>
          <cell r="AR52">
            <v>1.3317208879711929E-3</v>
          </cell>
          <cell r="AS52">
            <v>9781.4814863527663</v>
          </cell>
          <cell r="AT52">
            <v>0.60705500980392135</v>
          </cell>
          <cell r="AU52">
            <v>9.8442897012772455E-4</v>
          </cell>
          <cell r="AV52">
            <v>9826.7630635654514</v>
          </cell>
        </row>
        <row r="53">
          <cell r="B53">
            <v>45</v>
          </cell>
          <cell r="C53">
            <v>1.7619084023949639E-3</v>
          </cell>
          <cell r="D53">
            <v>0.7426470588235291</v>
          </cell>
          <cell r="E53">
            <v>1.3084760929550829E-3</v>
          </cell>
          <cell r="F53">
            <v>9790.2174316931323</v>
          </cell>
          <cell r="G53">
            <v>0.96499999999999997</v>
          </cell>
          <cell r="H53">
            <v>1.7002416083111401E-3</v>
          </cell>
          <cell r="I53">
            <v>9737.5979747962756</v>
          </cell>
          <cell r="J53">
            <v>0.92</v>
          </cell>
          <cell r="K53">
            <v>1.6209557302033668E-3</v>
          </cell>
          <cell r="L53">
            <v>9748.6393088607929</v>
          </cell>
          <cell r="M53">
            <v>0.92500000000000004</v>
          </cell>
          <cell r="N53">
            <v>1.6297652722153417E-3</v>
          </cell>
          <cell r="O53">
            <v>9745.6926107914951</v>
          </cell>
          <cell r="P53">
            <v>0.71665441176470557</v>
          </cell>
          <cell r="Q53">
            <v>1.262679429701655E-3</v>
          </cell>
          <cell r="R53">
            <v>9795.2397546243101</v>
          </cell>
          <cell r="S53">
            <v>0.68323529411764683</v>
          </cell>
          <cell r="T53">
            <v>1.2037980055186763E-3</v>
          </cell>
          <cell r="U53">
            <v>9803.0334134410805</v>
          </cell>
          <cell r="V53">
            <v>0.68694852941176443</v>
          </cell>
          <cell r="W53">
            <v>1.2103403859834517E-3</v>
          </cell>
          <cell r="X53">
            <v>9800.9825627093978</v>
          </cell>
          <cell r="Y53">
            <v>0.88780000000000003</v>
          </cell>
          <cell r="Z53">
            <v>1.564222279646249E-3</v>
          </cell>
          <cell r="AA53">
            <v>9755.0943097299896</v>
          </cell>
          <cell r="AB53">
            <v>0.892625</v>
          </cell>
          <cell r="AC53">
            <v>1.5727234876878047E-3</v>
          </cell>
          <cell r="AD53">
            <v>9752.248914750111</v>
          </cell>
          <cell r="AE53">
            <v>0.85100000000000009</v>
          </cell>
          <cell r="AF53">
            <v>1.4993840504381145E-3</v>
          </cell>
          <cell r="AG53">
            <v>9762.4764532865465</v>
          </cell>
          <cell r="AH53">
            <v>0.65932205882352912</v>
          </cell>
          <cell r="AI53">
            <v>1.1616650753255226E-3</v>
          </cell>
          <cell r="AJ53">
            <v>9807.6129701543341</v>
          </cell>
          <cell r="AK53">
            <v>0.66290533088235271</v>
          </cell>
          <cell r="AL53">
            <v>1.1679784724740309E-3</v>
          </cell>
          <cell r="AM53">
            <v>9805.6330004270512</v>
          </cell>
          <cell r="AN53">
            <v>0.6319926470588233</v>
          </cell>
          <cell r="AO53">
            <v>1.1135131551047756E-3</v>
          </cell>
          <cell r="AP53">
            <v>9812.8492481766698</v>
          </cell>
          <cell r="AQ53">
            <v>0.82121500000000003</v>
          </cell>
          <cell r="AR53">
            <v>1.4469056086727802E-3</v>
          </cell>
          <cell r="AS53">
            <v>9768.4552831420879</v>
          </cell>
          <cell r="AT53">
            <v>0.60987290441176445</v>
          </cell>
          <cell r="AU53">
            <v>1.0745401946761085E-3</v>
          </cell>
          <cell r="AV53">
            <v>9817.0893133230966</v>
          </cell>
        </row>
        <row r="54">
          <cell r="B54">
            <v>46</v>
          </cell>
          <cell r="C54">
            <v>1.9113138449047191E-3</v>
          </cell>
          <cell r="D54">
            <v>0.7460784313725487</v>
          </cell>
          <cell r="E54">
            <v>1.4259900352671477E-3</v>
          </cell>
          <cell r="F54">
            <v>9777.4071662389306</v>
          </cell>
          <cell r="G54">
            <v>0.96499999999999997</v>
          </cell>
          <cell r="H54">
            <v>1.8444178603330538E-3</v>
          </cell>
          <cell r="I54">
            <v>9721.0417055545204</v>
          </cell>
          <cell r="J54">
            <v>0.92</v>
          </cell>
          <cell r="K54">
            <v>1.7584087373123415E-3</v>
          </cell>
          <cell r="L54">
            <v>9732.8371961114099</v>
          </cell>
          <cell r="M54">
            <v>0.92500000000000004</v>
          </cell>
          <cell r="N54">
            <v>1.7679653065368651E-3</v>
          </cell>
          <cell r="O54">
            <v>9729.8094194207406</v>
          </cell>
          <cell r="P54">
            <v>0.71996568627450952</v>
          </cell>
          <cell r="Q54">
            <v>1.3760803840327975E-3</v>
          </cell>
          <cell r="R54">
            <v>9782.8715068771489</v>
          </cell>
          <cell r="S54">
            <v>0.6863921568627448</v>
          </cell>
          <cell r="T54">
            <v>1.3119108324457758E-3</v>
          </cell>
          <cell r="U54">
            <v>9791.2325413699473</v>
          </cell>
          <cell r="V54">
            <v>0.69012254901960757</v>
          </cell>
          <cell r="W54">
            <v>1.3190407826221117E-3</v>
          </cell>
          <cell r="X54">
            <v>9789.1200376914312</v>
          </cell>
          <cell r="Y54">
            <v>0.88780000000000003</v>
          </cell>
          <cell r="Z54">
            <v>1.6968644315064098E-3</v>
          </cell>
          <cell r="AA54">
            <v>9739.8351738706588</v>
          </cell>
          <cell r="AB54">
            <v>0.892625</v>
          </cell>
          <cell r="AC54">
            <v>1.7060865208080749E-3</v>
          </cell>
          <cell r="AD54">
            <v>9736.9113238241061</v>
          </cell>
          <cell r="AE54">
            <v>0.85100000000000009</v>
          </cell>
          <cell r="AF54">
            <v>1.6265280820139162E-3</v>
          </cell>
          <cell r="AG54">
            <v>9747.8387517997107</v>
          </cell>
          <cell r="AH54">
            <v>0.66236843137254875</v>
          </cell>
          <cell r="AI54">
            <v>1.2659939533101736E-3</v>
          </cell>
          <cell r="AJ54">
            <v>9796.2198086945955</v>
          </cell>
          <cell r="AK54">
            <v>0.66596825980392138</v>
          </cell>
          <cell r="AL54">
            <v>1.2728743552303378E-3</v>
          </cell>
          <cell r="AM54">
            <v>9794.1802321735704</v>
          </cell>
          <cell r="AN54">
            <v>0.63491274509803897</v>
          </cell>
          <cell r="AO54">
            <v>1.2135175200123428E-3</v>
          </cell>
          <cell r="AP54">
            <v>9801.9225114497658</v>
          </cell>
          <cell r="AQ54">
            <v>0.82121500000000003</v>
          </cell>
          <cell r="AR54">
            <v>1.569599599143429E-3</v>
          </cell>
          <cell r="AS54">
            <v>9754.3212504048406</v>
          </cell>
          <cell r="AT54">
            <v>0.61269079901960766</v>
          </cell>
          <cell r="AU54">
            <v>1.1710444068119108E-3</v>
          </cell>
          <cell r="AV54">
            <v>9806.5404562612057</v>
          </cell>
        </row>
        <row r="55">
          <cell r="B55">
            <v>47</v>
          </cell>
          <cell r="C55">
            <v>2.0862873620994E-3</v>
          </cell>
          <cell r="D55">
            <v>0.7495098039215683</v>
          </cell>
          <cell r="E55">
            <v>1.5636928316911673E-3</v>
          </cell>
          <cell r="F55">
            <v>9763.4646810491249</v>
          </cell>
          <cell r="G55">
            <v>0.96499999999999997</v>
          </cell>
          <cell r="H55">
            <v>2.0132673044259211E-3</v>
          </cell>
          <cell r="I55">
            <v>9703.1120426117523</v>
          </cell>
          <cell r="J55">
            <v>0.92</v>
          </cell>
          <cell r="K55">
            <v>1.9193843731314482E-3</v>
          </cell>
          <cell r="L55">
            <v>9715.722890146928</v>
          </cell>
          <cell r="M55">
            <v>0.92500000000000004</v>
          </cell>
          <cell r="N55">
            <v>1.929815809941945E-3</v>
          </cell>
          <cell r="O55">
            <v>9712.6074539279889</v>
          </cell>
          <cell r="P55">
            <v>0.72327696078431336</v>
          </cell>
          <cell r="Q55">
            <v>1.5089635825819763E-3</v>
          </cell>
          <cell r="R55">
            <v>9769.4094892970224</v>
          </cell>
          <cell r="S55">
            <v>0.68954901960784287</v>
          </cell>
          <cell r="T55">
            <v>1.4385974051558739E-3</v>
          </cell>
          <cell r="U55">
            <v>9778.3873173359279</v>
          </cell>
          <cell r="V55">
            <v>0.6932965686274507</v>
          </cell>
          <cell r="W55">
            <v>1.4464158693143297E-3</v>
          </cell>
          <cell r="X55">
            <v>9776.207789135733</v>
          </cell>
          <cell r="Y55">
            <v>0.88780000000000003</v>
          </cell>
          <cell r="Z55">
            <v>1.8522059200718473E-3</v>
          </cell>
          <cell r="AA55">
            <v>9723.3079939953823</v>
          </cell>
          <cell r="AB55">
            <v>0.892625</v>
          </cell>
          <cell r="AC55">
            <v>1.8622722565939769E-3</v>
          </cell>
          <cell r="AD55">
            <v>9720.2993106602262</v>
          </cell>
          <cell r="AE55">
            <v>0.85100000000000009</v>
          </cell>
          <cell r="AF55">
            <v>1.7754305451465895E-3</v>
          </cell>
          <cell r="AG55">
            <v>9731.9836183309653</v>
          </cell>
          <cell r="AH55">
            <v>0.66541480392156838</v>
          </cell>
          <cell r="AI55">
            <v>1.3882464959754184E-3</v>
          </cell>
          <cell r="AJ55">
            <v>9783.8178536514915</v>
          </cell>
          <cell r="AK55">
            <v>0.66903118872548994</v>
          </cell>
          <cell r="AL55">
            <v>1.3957913138883283E-3</v>
          </cell>
          <cell r="AM55">
            <v>9781.7134713255327</v>
          </cell>
          <cell r="AN55">
            <v>0.63783284313725463</v>
          </cell>
          <cell r="AO55">
            <v>1.3307025997691833E-3</v>
          </cell>
          <cell r="AP55">
            <v>9790.0277067523184</v>
          </cell>
          <cell r="AQ55">
            <v>0.82121500000000003</v>
          </cell>
          <cell r="AR55">
            <v>1.7132904760664587E-3</v>
          </cell>
          <cell r="AS55">
            <v>9739.0108716802897</v>
          </cell>
          <cell r="AT55">
            <v>0.61550869362745075</v>
          </cell>
          <cell r="AU55">
            <v>1.284128008777262E-3</v>
          </cell>
          <cell r="AV55">
            <v>9795.056561909727</v>
          </cell>
        </row>
        <row r="56">
          <cell r="B56">
            <v>48</v>
          </cell>
          <cell r="C56">
            <v>2.2873950669918849E-3</v>
          </cell>
          <cell r="D56">
            <v>0.75294117647058789</v>
          </cell>
          <cell r="E56">
            <v>1.7222739327938891E-3</v>
          </cell>
          <cell r="F56">
            <v>9748.1976213148973</v>
          </cell>
          <cell r="G56">
            <v>0.96499999999999997</v>
          </cell>
          <cell r="H56">
            <v>2.2073362396471687E-3</v>
          </cell>
          <cell r="I56">
            <v>9683.5770843851806</v>
          </cell>
          <cell r="J56">
            <v>0.92</v>
          </cell>
          <cell r="K56">
            <v>2.1044034616325342E-3</v>
          </cell>
          <cell r="L56">
            <v>9697.074683457904</v>
          </cell>
          <cell r="M56">
            <v>0.92500000000000004</v>
          </cell>
          <cell r="N56">
            <v>2.1158404369674938E-3</v>
          </cell>
          <cell r="O56">
            <v>9693.86391050764</v>
          </cell>
          <cell r="P56">
            <v>0.72658823529411731</v>
          </cell>
          <cell r="Q56">
            <v>1.6619943451461029E-3</v>
          </cell>
          <cell r="R56">
            <v>9754.6678061543425</v>
          </cell>
          <cell r="S56">
            <v>0.69270588235294084</v>
          </cell>
          <cell r="T56">
            <v>1.5844920181703778E-3</v>
          </cell>
          <cell r="U56">
            <v>9764.3201547146</v>
          </cell>
          <cell r="V56">
            <v>0.69647058823529384</v>
          </cell>
          <cell r="W56">
            <v>1.5931033878343475E-3</v>
          </cell>
          <cell r="X56">
            <v>9762.0673270478128</v>
          </cell>
          <cell r="Y56">
            <v>0.88780000000000003</v>
          </cell>
          <cell r="Z56">
            <v>2.0307493404753954E-3</v>
          </cell>
          <cell r="AA56">
            <v>9705.2984253662216</v>
          </cell>
          <cell r="AB56">
            <v>0.892625</v>
          </cell>
          <cell r="AC56">
            <v>2.0417860216736311E-3</v>
          </cell>
          <cell r="AD56">
            <v>9702.1974669281935</v>
          </cell>
          <cell r="AE56">
            <v>0.85100000000000009</v>
          </cell>
          <cell r="AF56">
            <v>1.9465732020100943E-3</v>
          </cell>
          <cell r="AG56">
            <v>9714.705157350114</v>
          </cell>
          <cell r="AH56">
            <v>0.668461176470588</v>
          </cell>
          <cell r="AI56">
            <v>1.5290347975344149E-3</v>
          </cell>
          <cell r="AJ56">
            <v>9770.2355027988979</v>
          </cell>
          <cell r="AK56">
            <v>0.67209411764705851</v>
          </cell>
          <cell r="AL56">
            <v>1.5373447692601451E-3</v>
          </cell>
          <cell r="AM56">
            <v>9768.0602406273119</v>
          </cell>
          <cell r="AN56">
            <v>0.6407529411764703</v>
          </cell>
          <cell r="AO56">
            <v>1.4656551168075996E-3</v>
          </cell>
          <cell r="AP56">
            <v>9777.0000914311313</v>
          </cell>
          <cell r="AQ56">
            <v>0.82121500000000003</v>
          </cell>
          <cell r="AR56">
            <v>1.8784431399397408E-3</v>
          </cell>
          <cell r="AS56">
            <v>9722.3251171075317</v>
          </cell>
          <cell r="AT56">
            <v>0.61832658823529396</v>
          </cell>
          <cell r="AU56">
            <v>1.4143571877193338E-3</v>
          </cell>
          <cell r="AV56">
            <v>9782.4784554310208</v>
          </cell>
        </row>
        <row r="57">
          <cell r="B57">
            <v>49</v>
          </cell>
          <cell r="C57">
            <v>2.5005223657887737E-3</v>
          </cell>
          <cell r="D57">
            <v>0.75637254901960749</v>
          </cell>
          <cell r="E57">
            <v>1.891326475692194E-3</v>
          </cell>
          <cell r="F57">
            <v>9731.4085546599836</v>
          </cell>
          <cell r="G57">
            <v>0.96499999999999997</v>
          </cell>
          <cell r="H57">
            <v>2.4130040829861664E-3</v>
          </cell>
          <cell r="I57">
            <v>9662.2021737573996</v>
          </cell>
          <cell r="J57">
            <v>0.92</v>
          </cell>
          <cell r="K57">
            <v>2.300480576525672E-3</v>
          </cell>
          <cell r="L57">
            <v>9676.668125926326</v>
          </cell>
          <cell r="M57">
            <v>0.92500000000000004</v>
          </cell>
          <cell r="N57">
            <v>2.3129831883546156E-3</v>
          </cell>
          <cell r="O57">
            <v>9673.3532412553286</v>
          </cell>
          <cell r="P57">
            <v>0.72989950980392115</v>
          </cell>
          <cell r="Q57">
            <v>1.8251300490429671E-3</v>
          </cell>
          <cell r="R57">
            <v>9738.4556034217348</v>
          </cell>
          <cell r="S57">
            <v>0.69586274509803892</v>
          </cell>
          <cell r="T57">
            <v>1.7400203576368187E-3</v>
          </cell>
          <cell r="U57">
            <v>9748.8486673665957</v>
          </cell>
          <cell r="V57">
            <v>0.69964460784313698</v>
          </cell>
          <cell r="W57">
            <v>1.7494769900152796E-3</v>
          </cell>
          <cell r="X57">
            <v>9746.5153445168253</v>
          </cell>
          <cell r="Y57">
            <v>0.88780000000000003</v>
          </cell>
          <cell r="Z57">
            <v>2.2199637563472732E-3</v>
          </cell>
          <cell r="AA57">
            <v>9685.5893969897916</v>
          </cell>
          <cell r="AB57">
            <v>0.892625</v>
          </cell>
          <cell r="AC57">
            <v>2.2320287767622041E-3</v>
          </cell>
          <cell r="AD57">
            <v>9682.3876557607018</v>
          </cell>
          <cell r="AE57">
            <v>0.85100000000000009</v>
          </cell>
          <cell r="AF57">
            <v>2.1279445332862464E-3</v>
          </cell>
          <cell r="AG57">
            <v>9695.7947726253878</v>
          </cell>
          <cell r="AH57">
            <v>0.67150754901960752</v>
          </cell>
          <cell r="AI57">
            <v>1.6791196451195298E-3</v>
          </cell>
          <cell r="AJ57">
            <v>9755.2964727350118</v>
          </cell>
          <cell r="AK57">
            <v>0.67515704656862707</v>
          </cell>
          <cell r="AL57">
            <v>1.6882452953647445E-3</v>
          </cell>
          <cell r="AM57">
            <v>9753.0433643105662</v>
          </cell>
          <cell r="AN57">
            <v>0.64367303921568608</v>
          </cell>
          <cell r="AO57">
            <v>1.6095188308140574E-3</v>
          </cell>
          <cell r="AP57">
            <v>9762.6703812200958</v>
          </cell>
          <cell r="AQ57">
            <v>0.82121500000000003</v>
          </cell>
          <cell r="AR57">
            <v>2.0534664746212276E-3</v>
          </cell>
          <cell r="AS57">
            <v>9704.0622821870365</v>
          </cell>
          <cell r="AT57">
            <v>0.62114448284313695</v>
          </cell>
          <cell r="AU57">
            <v>1.5531856717355651E-3</v>
          </cell>
          <cell r="AV57">
            <v>9768.6425367138727</v>
          </cell>
        </row>
        <row r="58">
          <cell r="B58">
            <v>50</v>
          </cell>
          <cell r="C58">
            <v>2.7340630123097688E-3</v>
          </cell>
          <cell r="D58">
            <v>0.75980392156862708</v>
          </cell>
          <cell r="E58">
            <v>2.0773517985686958E-3</v>
          </cell>
          <cell r="F58">
            <v>9713.0032840147778</v>
          </cell>
          <cell r="G58">
            <v>0.96499999999999997</v>
          </cell>
          <cell r="H58">
            <v>2.6383708068789266E-3</v>
          </cell>
          <cell r="I58">
            <v>9638.8872404614849</v>
          </cell>
          <cell r="J58">
            <v>0.93</v>
          </cell>
          <cell r="K58">
            <v>2.542678601448085E-3</v>
          </cell>
          <cell r="L58">
            <v>9654.4071388571483</v>
          </cell>
          <cell r="M58">
            <v>0.92500000000000004</v>
          </cell>
          <cell r="N58">
            <v>2.5290082863865361E-3</v>
          </cell>
          <cell r="O58">
            <v>9650.9789378332898</v>
          </cell>
          <cell r="P58">
            <v>0.73321078431372511</v>
          </cell>
          <cell r="Q58">
            <v>2.0046444856187916E-3</v>
          </cell>
          <cell r="R58">
            <v>9720.6816554686593</v>
          </cell>
          <cell r="S58">
            <v>0.70661764705882324</v>
          </cell>
          <cell r="T58">
            <v>1.9319371726688873E-3</v>
          </cell>
          <cell r="U58">
            <v>9731.8854722218566</v>
          </cell>
          <cell r="V58">
            <v>0.70281862745098012</v>
          </cell>
          <cell r="W58">
            <v>1.9215504136760439E-3</v>
          </cell>
          <cell r="X58">
            <v>9729.4640401887627</v>
          </cell>
          <cell r="Y58">
            <v>0.89744999999999997</v>
          </cell>
          <cell r="Z58">
            <v>2.453684850397402E-3</v>
          </cell>
          <cell r="AA58">
            <v>9664.0877395696134</v>
          </cell>
          <cell r="AB58">
            <v>0.892625</v>
          </cell>
          <cell r="AC58">
            <v>2.4404929963630076E-3</v>
          </cell>
          <cell r="AD58">
            <v>9660.7762878852773</v>
          </cell>
          <cell r="AE58">
            <v>0.86025000000000007</v>
          </cell>
          <cell r="AF58">
            <v>2.351977706339479E-3</v>
          </cell>
          <cell r="AG58">
            <v>9675.1626591431141</v>
          </cell>
          <cell r="AH58">
            <v>0.68188602941176435</v>
          </cell>
          <cell r="AI58">
            <v>1.864319371625476E-3</v>
          </cell>
          <cell r="AJ58">
            <v>9738.9161627836766</v>
          </cell>
          <cell r="AK58">
            <v>0.67821997549019575</v>
          </cell>
          <cell r="AL58">
            <v>1.8542961491973822E-3</v>
          </cell>
          <cell r="AM58">
            <v>9736.5778347352807</v>
          </cell>
          <cell r="AN58">
            <v>0.65362132352941149</v>
          </cell>
          <cell r="AO58">
            <v>1.7870418847187207E-3</v>
          </cell>
          <cell r="AP58">
            <v>9746.9571794024905</v>
          </cell>
          <cell r="AQ58">
            <v>0.83014125000000005</v>
          </cell>
          <cell r="AR58">
            <v>2.2696584866175968E-3</v>
          </cell>
          <cell r="AS58">
            <v>9684.1353156229288</v>
          </cell>
          <cell r="AT58">
            <v>0.63074457720588206</v>
          </cell>
          <cell r="AU58">
            <v>1.7244954187535654E-3</v>
          </cell>
          <cell r="AV58">
            <v>9753.4700210935425</v>
          </cell>
        </row>
        <row r="59">
          <cell r="B59">
            <v>51</v>
          </cell>
          <cell r="C59">
            <v>2.9843975586482403E-3</v>
          </cell>
          <cell r="D59">
            <v>0.76323529411764668</v>
          </cell>
          <cell r="E59">
            <v>2.2777975484388762E-3</v>
          </cell>
          <cell r="F59">
            <v>9692.8259591732258</v>
          </cell>
          <cell r="G59">
            <v>0.96499999999999997</v>
          </cell>
          <cell r="H59">
            <v>2.8799436440955519E-3</v>
          </cell>
          <cell r="I59">
            <v>9613.4562817554543</v>
          </cell>
          <cell r="J59">
            <v>0.93</v>
          </cell>
          <cell r="K59">
            <v>2.7754897295428635E-3</v>
          </cell>
          <cell r="L59">
            <v>9629.8590844155078</v>
          </cell>
          <cell r="M59">
            <v>0.92500000000000004</v>
          </cell>
          <cell r="N59">
            <v>2.7605677417496225E-3</v>
          </cell>
          <cell r="O59">
            <v>9626.5715321277676</v>
          </cell>
          <cell r="P59">
            <v>0.73652205882352906</v>
          </cell>
          <cell r="Q59">
            <v>2.1980746342435157E-3</v>
          </cell>
          <cell r="R59">
            <v>9701.1951445915693</v>
          </cell>
          <cell r="S59">
            <v>0.70980882352941144</v>
          </cell>
          <cell r="T59">
            <v>2.1183517200481553E-3</v>
          </cell>
          <cell r="U59">
            <v>9713.0840809179153</v>
          </cell>
          <cell r="V59">
            <v>0.70599264705882325</v>
          </cell>
          <cell r="W59">
            <v>2.1069627323059606E-3</v>
          </cell>
          <cell r="X59">
            <v>9710.7683845374922</v>
          </cell>
          <cell r="Y59">
            <v>0.89744999999999997</v>
          </cell>
          <cell r="Z59">
            <v>2.6783475890088631E-3</v>
          </cell>
          <cell r="AA59">
            <v>9640.3751138901207</v>
          </cell>
          <cell r="AB59">
            <v>0.892625</v>
          </cell>
          <cell r="AC59">
            <v>2.6639478707883853E-3</v>
          </cell>
          <cell r="AD59">
            <v>9637.1992310152636</v>
          </cell>
          <cell r="AE59">
            <v>0.86025000000000007</v>
          </cell>
          <cell r="AF59">
            <v>2.5673279998271489E-3</v>
          </cell>
          <cell r="AG59">
            <v>9652.4068922636015</v>
          </cell>
          <cell r="AH59">
            <v>0.68496551470588207</v>
          </cell>
          <cell r="AI59">
            <v>2.0442094098464697E-3</v>
          </cell>
          <cell r="AJ59">
            <v>9720.7597127227618</v>
          </cell>
          <cell r="AK59">
            <v>0.68128290441176442</v>
          </cell>
          <cell r="AL59">
            <v>2.033219036675252E-3</v>
          </cell>
          <cell r="AM59">
            <v>9718.5233359499707</v>
          </cell>
          <cell r="AN59">
            <v>0.65657316176470559</v>
          </cell>
          <cell r="AO59">
            <v>1.9594753410445433E-3</v>
          </cell>
          <cell r="AP59">
            <v>9729.5389586743386</v>
          </cell>
          <cell r="AQ59">
            <v>0.83014125000000005</v>
          </cell>
          <cell r="AR59">
            <v>2.4774715198331988E-3</v>
          </cell>
          <cell r="AS59">
            <v>9662.1556357182708</v>
          </cell>
          <cell r="AT59">
            <v>0.63359310110294098</v>
          </cell>
          <cell r="AU59">
            <v>1.8908937041079846E-3</v>
          </cell>
          <cell r="AV59">
            <v>9736.6502067252168</v>
          </cell>
        </row>
        <row r="60">
          <cell r="B60">
            <v>52</v>
          </cell>
          <cell r="C60">
            <v>3.2725879127495747E-3</v>
          </cell>
          <cell r="D60">
            <v>0.76666666666666627</v>
          </cell>
          <cell r="E60">
            <v>2.5089840664413391E-3</v>
          </cell>
          <cell r="F60">
            <v>9670.7476639659762</v>
          </cell>
          <cell r="G60">
            <v>0.96499999999999997</v>
          </cell>
          <cell r="H60">
            <v>3.1580473358033393E-3</v>
          </cell>
          <cell r="I60">
            <v>9585.7700694390223</v>
          </cell>
          <cell r="J60">
            <v>0.93</v>
          </cell>
          <cell r="K60">
            <v>3.0435067588571044E-3</v>
          </cell>
          <cell r="L60">
            <v>9603.1315094297679</v>
          </cell>
          <cell r="M60">
            <v>0.92500000000000004</v>
          </cell>
          <cell r="N60">
            <v>3.0271438192933566E-3</v>
          </cell>
          <cell r="O60">
            <v>9599.9967292925303</v>
          </cell>
          <cell r="P60">
            <v>0.7398333333333329</v>
          </cell>
          <cell r="Q60">
            <v>2.4211696241158921E-3</v>
          </cell>
          <cell r="R60">
            <v>9679.8711936223972</v>
          </cell>
          <cell r="S60">
            <v>0.71299999999999963</v>
          </cell>
          <cell r="T60">
            <v>2.3333551817904456E-3</v>
          </cell>
          <cell r="U60">
            <v>9692.5083525481314</v>
          </cell>
          <cell r="V60">
            <v>0.70916666666666639</v>
          </cell>
          <cell r="W60">
            <v>2.3208102614582391E-3</v>
          </cell>
          <cell r="X60">
            <v>9690.3081574492171</v>
          </cell>
          <cell r="Y60">
            <v>0.89744999999999997</v>
          </cell>
          <cell r="Z60">
            <v>2.9369840222971057E-3</v>
          </cell>
          <cell r="AA60">
            <v>9614.5548384466929</v>
          </cell>
          <cell r="AB60">
            <v>0.892625</v>
          </cell>
          <cell r="AC60">
            <v>2.9211937856180891E-3</v>
          </cell>
          <cell r="AD60">
            <v>9611.5262346434374</v>
          </cell>
          <cell r="AE60">
            <v>0.86025000000000007</v>
          </cell>
          <cell r="AF60">
            <v>2.8152437519428216E-3</v>
          </cell>
          <cell r="AG60">
            <v>9627.6259977833688</v>
          </cell>
          <cell r="AH60">
            <v>0.68804499999999968</v>
          </cell>
          <cell r="AI60">
            <v>2.2516877504277803E-3</v>
          </cell>
          <cell r="AJ60">
            <v>9700.8884442471572</v>
          </cell>
          <cell r="AK60">
            <v>0.68434583333333299</v>
          </cell>
          <cell r="AL60">
            <v>2.2395819023072003E-3</v>
          </cell>
          <cell r="AM60">
            <v>9698.7634492949437</v>
          </cell>
          <cell r="AN60">
            <v>0.65952499999999969</v>
          </cell>
          <cell r="AO60">
            <v>2.1583535431561624E-3</v>
          </cell>
          <cell r="AP60">
            <v>9710.4741670050844</v>
          </cell>
          <cell r="AQ60">
            <v>0.83014125000000005</v>
          </cell>
          <cell r="AR60">
            <v>2.7167102206248229E-3</v>
          </cell>
          <cell r="AS60">
            <v>9638.2179203105825</v>
          </cell>
          <cell r="AT60">
            <v>0.63644162499999979</v>
          </cell>
          <cell r="AU60">
            <v>2.082811169145697E-3</v>
          </cell>
          <cell r="AV60">
            <v>9718.2392361502189</v>
          </cell>
        </row>
        <row r="61">
          <cell r="B61">
            <v>53</v>
          </cell>
          <cell r="C61">
            <v>3.6015572668165862E-3</v>
          </cell>
          <cell r="D61">
            <v>0.77009803921568587</v>
          </cell>
          <cell r="E61">
            <v>2.7735521892984579E-3</v>
          </cell>
          <cell r="F61">
            <v>9646.4839121665118</v>
          </cell>
          <cell r="G61">
            <v>0.96499999999999997</v>
          </cell>
          <cell r="H61">
            <v>3.4755027624780058E-3</v>
          </cell>
          <cell r="I61">
            <v>9555.4977538096064</v>
          </cell>
          <cell r="J61">
            <v>0.93</v>
          </cell>
          <cell r="K61">
            <v>3.3494482581394253E-3</v>
          </cell>
          <cell r="L61">
            <v>9573.9043137746248</v>
          </cell>
          <cell r="M61">
            <v>0.92500000000000004</v>
          </cell>
          <cell r="N61">
            <v>3.3314404718053424E-3</v>
          </cell>
          <cell r="O61">
            <v>9570.9361585282168</v>
          </cell>
          <cell r="P61">
            <v>0.74314460784313685</v>
          </cell>
          <cell r="Q61">
            <v>2.6764778626730116E-3</v>
          </cell>
          <cell r="R61">
            <v>9656.4345835230451</v>
          </cell>
          <cell r="S61">
            <v>0.71619117647058794</v>
          </cell>
          <cell r="T61">
            <v>2.5794035360475662E-3</v>
          </cell>
          <cell r="U61">
            <v>9669.8922879591664</v>
          </cell>
          <cell r="V61">
            <v>0.71234068627450942</v>
          </cell>
          <cell r="W61">
            <v>2.5655357751010735E-3</v>
          </cell>
          <cell r="X61">
            <v>9667.8187908407162</v>
          </cell>
          <cell r="Y61">
            <v>0.89744999999999997</v>
          </cell>
          <cell r="Z61">
            <v>3.2322175691045451E-3</v>
          </cell>
          <cell r="AA61">
            <v>9586.3170445046744</v>
          </cell>
          <cell r="AB61">
            <v>0.892625</v>
          </cell>
          <cell r="AC61">
            <v>3.2148400552921555E-3</v>
          </cell>
          <cell r="AD61">
            <v>9583.449103936493</v>
          </cell>
          <cell r="AE61">
            <v>0.86025000000000007</v>
          </cell>
          <cell r="AF61">
            <v>3.0982396387789686E-3</v>
          </cell>
          <cell r="AG61">
            <v>9600.5218838470664</v>
          </cell>
          <cell r="AH61">
            <v>0.6911244852941173</v>
          </cell>
          <cell r="AI61">
            <v>2.4891244122859008E-3</v>
          </cell>
          <cell r="AJ61">
            <v>9679.0450725689789</v>
          </cell>
          <cell r="AK61">
            <v>0.68740876225490166</v>
          </cell>
          <cell r="AL61">
            <v>2.4757420229725362E-3</v>
          </cell>
          <cell r="AM61">
            <v>9677.0422741991442</v>
          </cell>
          <cell r="AN61">
            <v>0.66247683823529391</v>
          </cell>
          <cell r="AO61">
            <v>2.3859482708439989E-3</v>
          </cell>
          <cell r="AP61">
            <v>9689.5155306810029</v>
          </cell>
          <cell r="AQ61">
            <v>0.83014125000000005</v>
          </cell>
          <cell r="AR61">
            <v>2.9898012514217045E-3</v>
          </cell>
          <cell r="AS61">
            <v>9612.033675177865</v>
          </cell>
          <cell r="AT61">
            <v>0.63929014889705849</v>
          </cell>
          <cell r="AU61">
            <v>2.3024400813644584E-3</v>
          </cell>
          <cell r="AV61">
            <v>9697.9979789247354</v>
          </cell>
        </row>
        <row r="62">
          <cell r="B62">
            <v>54</v>
          </cell>
          <cell r="C62">
            <v>3.9643401135750836E-3</v>
          </cell>
          <cell r="D62">
            <v>0.77352941176470547</v>
          </cell>
          <cell r="E62">
            <v>3.0665336760889602E-3</v>
          </cell>
          <cell r="F62">
            <v>9619.7288855928909</v>
          </cell>
          <cell r="G62">
            <v>0.96499999999999997</v>
          </cell>
          <cell r="H62">
            <v>3.8255882095999554E-3</v>
          </cell>
          <cell r="I62">
            <v>9522.287594969388</v>
          </cell>
          <cell r="J62">
            <v>0.93</v>
          </cell>
          <cell r="K62">
            <v>3.6868363056248277E-3</v>
          </cell>
          <cell r="L62">
            <v>9541.8370166472596</v>
          </cell>
          <cell r="M62">
            <v>0.92500000000000004</v>
          </cell>
          <cell r="N62">
            <v>3.6670146050569526E-3</v>
          </cell>
          <cell r="O62">
            <v>9539.0511544566307</v>
          </cell>
          <cell r="P62">
            <v>0.7464558823529408</v>
          </cell>
          <cell r="Q62">
            <v>2.9592049974258468E-3</v>
          </cell>
          <cell r="R62">
            <v>9630.5893501278952</v>
          </cell>
          <cell r="S62">
            <v>0.71938235294117614</v>
          </cell>
          <cell r="T62">
            <v>2.8518763187627329E-3</v>
          </cell>
          <cell r="U62">
            <v>9644.9497335984051</v>
          </cell>
          <cell r="V62">
            <v>0.71551470588235255</v>
          </cell>
          <cell r="W62">
            <v>2.8365436503822879E-3</v>
          </cell>
          <cell r="X62">
            <v>9643.0156558656199</v>
          </cell>
          <cell r="Y62">
            <v>0.89744999999999997</v>
          </cell>
          <cell r="Z62">
            <v>3.5577970349279587E-3</v>
          </cell>
          <cell r="AA62">
            <v>9555.3319821304194</v>
          </cell>
          <cell r="AB62">
            <v>0.892625</v>
          </cell>
          <cell r="AC62">
            <v>3.5386690938799589E-3</v>
          </cell>
          <cell r="AD62">
            <v>9552.6398478893043</v>
          </cell>
          <cell r="AE62">
            <v>0.86025000000000007</v>
          </cell>
          <cell r="AF62">
            <v>3.410323582702966E-3</v>
          </cell>
          <cell r="AG62">
            <v>9570.7771663935673</v>
          </cell>
          <cell r="AH62">
            <v>0.69420397058823502</v>
          </cell>
          <cell r="AI62">
            <v>2.7520606476060376E-3</v>
          </cell>
          <cell r="AJ62">
            <v>9654.9527251912314</v>
          </cell>
          <cell r="AK62">
            <v>0.69047169117647023</v>
          </cell>
          <cell r="AL62">
            <v>2.7372646226189079E-3</v>
          </cell>
          <cell r="AM62">
            <v>9653.0844139828278</v>
          </cell>
          <cell r="AN62">
            <v>0.66542867647058801</v>
          </cell>
          <cell r="AO62">
            <v>2.6379855948555284E-3</v>
          </cell>
          <cell r="AP62">
            <v>9666.3968478552579</v>
          </cell>
          <cell r="AQ62">
            <v>0.83014125000000005</v>
          </cell>
          <cell r="AR62">
            <v>3.2909622573083623E-3</v>
          </cell>
          <cell r="AS62">
            <v>9583.2956048671113</v>
          </cell>
          <cell r="AT62">
            <v>0.6421386727941174</v>
          </cell>
          <cell r="AU62">
            <v>2.5456560990355847E-3</v>
          </cell>
          <cell r="AV62">
            <v>9675.6689196690677</v>
          </cell>
        </row>
        <row r="63">
          <cell r="B63">
            <v>55</v>
          </cell>
          <cell r="C63">
            <v>4.3774921942309145E-3</v>
          </cell>
          <cell r="D63">
            <v>0.77696078431372506</v>
          </cell>
          <cell r="E63">
            <v>3.4011397685568606E-3</v>
          </cell>
          <cell r="F63">
            <v>9590.2296630103738</v>
          </cell>
          <cell r="G63">
            <v>0.96499999999999997</v>
          </cell>
          <cell r="H63">
            <v>4.2242799674328327E-3</v>
          </cell>
          <cell r="I63">
            <v>9485.8592438176529</v>
          </cell>
          <cell r="J63">
            <v>0.93</v>
          </cell>
          <cell r="K63">
            <v>4.0710677406347508E-3</v>
          </cell>
          <cell r="L63">
            <v>9506.6578255119293</v>
          </cell>
          <cell r="M63">
            <v>0.92500000000000004</v>
          </cell>
          <cell r="N63">
            <v>4.0491802796635964E-3</v>
          </cell>
          <cell r="O63">
            <v>9504.0713145548525</v>
          </cell>
          <cell r="P63">
            <v>0.74976715686274464</v>
          </cell>
          <cell r="Q63">
            <v>3.2820998766573705E-3</v>
          </cell>
          <cell r="R63">
            <v>9602.0904619948396</v>
          </cell>
          <cell r="S63">
            <v>0.72257352941176434</v>
          </cell>
          <cell r="T63">
            <v>3.1630599847578805E-3</v>
          </cell>
          <cell r="U63">
            <v>9617.443529857499</v>
          </cell>
          <cell r="V63">
            <v>0.71868872549019569</v>
          </cell>
          <cell r="W63">
            <v>3.146054285915096E-3</v>
          </cell>
          <cell r="X63">
            <v>9615.6628210364361</v>
          </cell>
          <cell r="Y63">
            <v>0.89744999999999997</v>
          </cell>
          <cell r="Z63">
            <v>3.9285803697125341E-3</v>
          </cell>
          <cell r="AA63">
            <v>9521.3360503366439</v>
          </cell>
          <cell r="AB63">
            <v>0.892625</v>
          </cell>
          <cell r="AC63">
            <v>3.9074589698753701E-3</v>
          </cell>
          <cell r="AD63">
            <v>9518.836216494612</v>
          </cell>
          <cell r="AE63">
            <v>0.86025000000000007</v>
          </cell>
          <cell r="AF63">
            <v>3.7657376600871446E-3</v>
          </cell>
          <cell r="AG63">
            <v>9538.1377193182198</v>
          </cell>
          <cell r="AH63">
            <v>0.69728345588235252</v>
          </cell>
          <cell r="AI63">
            <v>3.0523528852913545E-3</v>
          </cell>
          <cell r="AJ63">
            <v>9628.3817097417359</v>
          </cell>
          <cell r="AK63">
            <v>0.69353462009803879</v>
          </cell>
          <cell r="AL63">
            <v>3.0359423859080675E-3</v>
          </cell>
          <cell r="AM63">
            <v>9626.6613675172794</v>
          </cell>
          <cell r="AN63">
            <v>0.668380514705882</v>
          </cell>
          <cell r="AO63">
            <v>2.9258304859010394E-3</v>
          </cell>
          <cell r="AP63">
            <v>9640.8970322164587</v>
          </cell>
          <cell r="AQ63">
            <v>0.83014125000000005</v>
          </cell>
          <cell r="AR63">
            <v>3.6339368419840944E-3</v>
          </cell>
          <cell r="AS63">
            <v>9551.7573407308646</v>
          </cell>
          <cell r="AT63">
            <v>0.6449871966911761</v>
          </cell>
          <cell r="AU63">
            <v>2.8234264188945028E-3</v>
          </cell>
          <cell r="AV63">
            <v>9651.0379940714629</v>
          </cell>
        </row>
        <row r="64">
          <cell r="B64">
            <v>56</v>
          </cell>
          <cell r="C64">
            <v>4.8448471811085919E-3</v>
          </cell>
          <cell r="D64">
            <v>0.78039215686274466</v>
          </cell>
          <cell r="E64">
            <v>3.7808807413357223E-3</v>
          </cell>
          <cell r="F64">
            <v>9557.6119515139162</v>
          </cell>
          <cell r="G64">
            <v>0.96499999999999997</v>
          </cell>
          <cell r="H64">
            <v>4.6752775297697908E-3</v>
          </cell>
          <cell r="I64">
            <v>9445.7883186401068</v>
          </cell>
          <cell r="J64">
            <v>0.93</v>
          </cell>
          <cell r="K64">
            <v>4.5057078784309906E-3</v>
          </cell>
          <cell r="L64">
            <v>9467.9555775172357</v>
          </cell>
          <cell r="M64">
            <v>0.92500000000000004</v>
          </cell>
          <cell r="N64">
            <v>4.4814836425254474E-3</v>
          </cell>
          <cell r="O64">
            <v>9465.5876164114397</v>
          </cell>
          <cell r="P64">
            <v>0.7530784313725486</v>
          </cell>
          <cell r="Q64">
            <v>3.6485499153889722E-3</v>
          </cell>
          <cell r="R64">
            <v>9570.575442073874</v>
          </cell>
          <cell r="S64">
            <v>0.72576470588235253</v>
          </cell>
          <cell r="T64">
            <v>3.516219089442222E-3</v>
          </cell>
          <cell r="U64">
            <v>9587.0229790725389</v>
          </cell>
          <cell r="V64">
            <v>0.72186274509803883</v>
          </cell>
          <cell r="W64">
            <v>3.4973146857355435E-3</v>
          </cell>
          <cell r="X64">
            <v>9585.4114238063994</v>
          </cell>
          <cell r="Y64">
            <v>0.89744999999999997</v>
          </cell>
          <cell r="Z64">
            <v>4.3480081026859053E-3</v>
          </cell>
          <cell r="AA64">
            <v>9483.9307164358543</v>
          </cell>
          <cell r="AB64">
            <v>0.892625</v>
          </cell>
          <cell r="AC64">
            <v>4.3246317150370571E-3</v>
          </cell>
          <cell r="AD64">
            <v>9481.6417545376953</v>
          </cell>
          <cell r="AE64">
            <v>0.86025000000000007</v>
          </cell>
          <cell r="AF64">
            <v>4.1677797875486668E-3</v>
          </cell>
          <cell r="AG64">
            <v>9502.2195949014858</v>
          </cell>
          <cell r="AH64">
            <v>0.70036294117647024</v>
          </cell>
          <cell r="AI64">
            <v>3.3931514213117442E-3</v>
          </cell>
          <cell r="AJ64">
            <v>9598.9924910493191</v>
          </cell>
          <cell r="AK64">
            <v>0.69659754901960746</v>
          </cell>
          <cell r="AL64">
            <v>3.3749086717347995E-3</v>
          </cell>
          <cell r="AM64">
            <v>9597.4353782368489</v>
          </cell>
          <cell r="AN64">
            <v>0.6713323529411761</v>
          </cell>
          <cell r="AO64">
            <v>3.2525026577340552E-3</v>
          </cell>
          <cell r="AP64">
            <v>9612.689401768168</v>
          </cell>
          <cell r="AQ64">
            <v>0.83014125000000005</v>
          </cell>
          <cell r="AR64">
            <v>4.0219074949844631E-3</v>
          </cell>
          <cell r="AS64">
            <v>9517.046857824691</v>
          </cell>
          <cell r="AT64">
            <v>0.64783572058823502</v>
          </cell>
          <cell r="AU64">
            <v>3.1386650647133637E-3</v>
          </cell>
          <cell r="AV64">
            <v>9623.7889984292469</v>
          </cell>
        </row>
        <row r="65">
          <cell r="B65">
            <v>57</v>
          </cell>
          <cell r="C65">
            <v>5.3329610256317318E-3</v>
          </cell>
          <cell r="D65">
            <v>0.78382352941176425</v>
          </cell>
          <cell r="E65">
            <v>4.1801003333260464E-3</v>
          </cell>
          <cell r="F65">
            <v>9521.4757605532759</v>
          </cell>
          <cell r="G65">
            <v>0.96499999999999997</v>
          </cell>
          <cell r="H65">
            <v>5.1463073897346206E-3</v>
          </cell>
          <cell r="I65">
            <v>9401.6266367630069</v>
          </cell>
          <cell r="J65">
            <v>0.93</v>
          </cell>
          <cell r="K65">
            <v>4.9596537538375111E-3</v>
          </cell>
          <cell r="L65">
            <v>9425.2957354789814</v>
          </cell>
          <cell r="M65">
            <v>0.92500000000000004</v>
          </cell>
          <cell r="N65">
            <v>4.9329889487093525E-3</v>
          </cell>
          <cell r="O65">
            <v>9423.1677403415997</v>
          </cell>
          <cell r="P65">
            <v>0.75638970588235244</v>
          </cell>
          <cell r="Q65">
            <v>4.0337968216596345E-3</v>
          </cell>
          <cell r="R65">
            <v>9535.6567198544708</v>
          </cell>
          <cell r="S65">
            <v>0.72895588235294084</v>
          </cell>
          <cell r="T65">
            <v>3.8874933099932235E-3</v>
          </cell>
          <cell r="U65">
            <v>9553.3129058626037</v>
          </cell>
          <cell r="V65">
            <v>0.72503676470588196</v>
          </cell>
          <cell r="W65">
            <v>3.866592808326593E-3</v>
          </cell>
          <cell r="X65">
            <v>9551.8882236651043</v>
          </cell>
          <cell r="Y65">
            <v>0.89744999999999997</v>
          </cell>
          <cell r="Z65">
            <v>4.7860658724531973E-3</v>
          </cell>
          <cell r="AA65">
            <v>9442.6945088354805</v>
          </cell>
          <cell r="AB65">
            <v>0.892625</v>
          </cell>
          <cell r="AC65">
            <v>4.7603343355045249E-3</v>
          </cell>
          <cell r="AD65">
            <v>9440.6371458954018</v>
          </cell>
          <cell r="AE65">
            <v>0.86025000000000007</v>
          </cell>
          <cell r="AF65">
            <v>4.5876797222996974E-3</v>
          </cell>
          <cell r="AG65">
            <v>9462.6164361370065</v>
          </cell>
          <cell r="AH65">
            <v>0.70344242647058786</v>
          </cell>
          <cell r="AI65">
            <v>3.7514310441434601E-3</v>
          </cell>
          <cell r="AJ65">
            <v>9566.4216560351542</v>
          </cell>
          <cell r="AK65">
            <v>0.69966047794117603</v>
          </cell>
          <cell r="AL65">
            <v>3.7312620600351617E-3</v>
          </cell>
          <cell r="AM65">
            <v>9565.0449103524224</v>
          </cell>
          <cell r="AN65">
            <v>0.67428419117647032</v>
          </cell>
          <cell r="AO65">
            <v>3.5959313117437317E-3</v>
          </cell>
          <cell r="AP65">
            <v>9581.4241039409444</v>
          </cell>
          <cell r="AQ65">
            <v>0.83014125000000005</v>
          </cell>
          <cell r="AR65">
            <v>4.4271109320192081E-3</v>
          </cell>
          <cell r="AS65">
            <v>9478.7701757370869</v>
          </cell>
          <cell r="AT65">
            <v>0.65068424448529383</v>
          </cell>
          <cell r="AU65">
            <v>3.470073715832701E-3</v>
          </cell>
          <cell r="AV65">
            <v>9593.5831481097048</v>
          </cell>
        </row>
        <row r="66">
          <cell r="B66">
            <v>58</v>
          </cell>
          <cell r="C66">
            <v>5.8551569937258944E-3</v>
          </cell>
          <cell r="D66">
            <v>0.78725490196078385</v>
          </cell>
          <cell r="E66">
            <v>4.6095010450606768E-3</v>
          </cell>
          <cell r="F66">
            <v>9481.6750365528314</v>
          </cell>
          <cell r="G66">
            <v>0.96499999999999997</v>
          </cell>
          <cell r="H66">
            <v>5.6502264989454877E-3</v>
          </cell>
          <cell r="I66">
            <v>9353.2429761267067</v>
          </cell>
          <cell r="J66">
            <v>0.93</v>
          </cell>
          <cell r="K66">
            <v>5.445296004165082E-3</v>
          </cell>
          <cell r="L66">
            <v>9378.5495321034832</v>
          </cell>
          <cell r="M66">
            <v>0.92500000000000004</v>
          </cell>
          <cell r="N66">
            <v>5.4160202191964523E-3</v>
          </cell>
          <cell r="O66">
            <v>9376.6833580166603</v>
          </cell>
          <cell r="P66">
            <v>0.75970098039215639</v>
          </cell>
          <cell r="Q66">
            <v>4.4481685084835527E-3</v>
          </cell>
          <cell r="R66">
            <v>9497.1918180854846</v>
          </cell>
          <cell r="S66">
            <v>0.73214705882352904</v>
          </cell>
          <cell r="T66">
            <v>4.2868359719064296E-3</v>
          </cell>
          <cell r="U66">
            <v>9516.1744658527896</v>
          </cell>
          <cell r="V66">
            <v>0.7282107843137251</v>
          </cell>
          <cell r="W66">
            <v>4.2637884666811262E-3</v>
          </cell>
          <cell r="X66">
            <v>9514.9549613535419</v>
          </cell>
          <cell r="Y66">
            <v>0.89744999999999997</v>
          </cell>
          <cell r="Z66">
            <v>5.2547106440193041E-3</v>
          </cell>
          <cell r="AA66">
            <v>9397.5011509027408</v>
          </cell>
          <cell r="AB66">
            <v>0.892625</v>
          </cell>
          <cell r="AC66">
            <v>5.2264595115245763E-3</v>
          </cell>
          <cell r="AD66">
            <v>9395.6965567407569</v>
          </cell>
          <cell r="AE66">
            <v>0.86025000000000007</v>
          </cell>
          <cell r="AF66">
            <v>5.0368988038527011E-3</v>
          </cell>
          <cell r="AG66">
            <v>9419.2049825930408</v>
          </cell>
          <cell r="AH66">
            <v>0.70652191176470547</v>
          </cell>
          <cell r="AI66">
            <v>4.1367967128897046E-3</v>
          </cell>
          <cell r="AJ66">
            <v>9530.5338848533374</v>
          </cell>
          <cell r="AK66">
            <v>0.7027234068627447</v>
          </cell>
          <cell r="AL66">
            <v>4.1145558703472871E-3</v>
          </cell>
          <cell r="AM66">
            <v>9529.3552211758924</v>
          </cell>
          <cell r="AN66">
            <v>0.67723602941176442</v>
          </cell>
          <cell r="AO66">
            <v>3.965323274013448E-3</v>
          </cell>
          <cell r="AP66">
            <v>9546.9699609944873</v>
          </cell>
          <cell r="AQ66">
            <v>0.83014125000000005</v>
          </cell>
          <cell r="AR66">
            <v>4.8606073457178565E-3</v>
          </cell>
          <cell r="AS66">
            <v>9436.8066086699837</v>
          </cell>
          <cell r="AT66">
            <v>0.65353276838235264</v>
          </cell>
          <cell r="AU66">
            <v>3.826536959422977E-3</v>
          </cell>
          <cell r="AV66">
            <v>9560.2927073867941</v>
          </cell>
        </row>
        <row r="67">
          <cell r="B67">
            <v>59</v>
          </cell>
          <cell r="C67">
            <v>6.4296690326982008E-3</v>
          </cell>
          <cell r="D67">
            <v>0.79068627450980344</v>
          </cell>
          <cell r="E67">
            <v>5.0838510537951917E-3</v>
          </cell>
          <cell r="F67">
            <v>9437.9692455629156</v>
          </cell>
          <cell r="G67">
            <v>0.96499999999999997</v>
          </cell>
          <cell r="H67">
            <v>6.2046306165537638E-3</v>
          </cell>
          <cell r="I67">
            <v>9300.3950348119197</v>
          </cell>
          <cell r="J67">
            <v>0.93</v>
          </cell>
          <cell r="K67">
            <v>5.9795922004093269E-3</v>
          </cell>
          <cell r="L67">
            <v>9327.480553811456</v>
          </cell>
          <cell r="M67">
            <v>0.92500000000000004</v>
          </cell>
          <cell r="N67">
            <v>5.9474438552458361E-3</v>
          </cell>
          <cell r="O67">
            <v>9325.8990513606404</v>
          </cell>
          <cell r="P67">
            <v>0.76301225490196034</v>
          </cell>
          <cell r="Q67">
            <v>4.90591626691236E-3</v>
          </cell>
          <cell r="R67">
            <v>9454.9467085212491</v>
          </cell>
          <cell r="S67">
            <v>0.73533823529411724</v>
          </cell>
          <cell r="T67">
            <v>4.7279814800295283E-3</v>
          </cell>
          <cell r="U67">
            <v>9475.380186837634</v>
          </cell>
          <cell r="V67">
            <v>0.73138480392156824</v>
          </cell>
          <cell r="W67">
            <v>4.7025622247605526E-3</v>
          </cell>
          <cell r="X67">
            <v>9474.3852061283324</v>
          </cell>
          <cell r="Y67">
            <v>0.89744999999999997</v>
          </cell>
          <cell r="Z67">
            <v>5.7703064733950005E-3</v>
          </cell>
          <cell r="AA67">
            <v>9348.1200015779086</v>
          </cell>
          <cell r="AB67">
            <v>0.892625</v>
          </cell>
          <cell r="AC67">
            <v>5.7392833203122311E-3</v>
          </cell>
          <cell r="AD67">
            <v>9346.5903291043815</v>
          </cell>
          <cell r="AE67">
            <v>0.86025000000000007</v>
          </cell>
          <cell r="AF67">
            <v>5.5311227853786279E-3</v>
          </cell>
          <cell r="AG67">
            <v>9371.7614002829741</v>
          </cell>
          <cell r="AH67">
            <v>0.70960139705882319</v>
          </cell>
          <cell r="AI67">
            <v>4.5625021282284959E-3</v>
          </cell>
          <cell r="AJ67">
            <v>9491.1080036063922</v>
          </cell>
          <cell r="AK67">
            <v>0.70578633578431338</v>
          </cell>
          <cell r="AL67">
            <v>4.5379725468939341E-3</v>
          </cell>
          <cell r="AM67">
            <v>9490.1461567099796</v>
          </cell>
          <cell r="AN67">
            <v>0.68018786764705852</v>
          </cell>
          <cell r="AO67">
            <v>4.3733828690273148E-3</v>
          </cell>
          <cell r="AP67">
            <v>9509.1131388118483</v>
          </cell>
          <cell r="AQ67">
            <v>0.83014125000000005</v>
          </cell>
          <cell r="AR67">
            <v>5.3375334878903759E-3</v>
          </cell>
          <cell r="AS67">
            <v>9390.9379971477647</v>
          </cell>
          <cell r="AT67">
            <v>0.65638129227941144</v>
          </cell>
          <cell r="AU67">
            <v>4.2203144686113582E-3</v>
          </cell>
          <cell r="AV67">
            <v>9523.7098939990756</v>
          </cell>
        </row>
        <row r="68">
          <cell r="B68">
            <v>60</v>
          </cell>
          <cell r="C68">
            <v>7.1179078212093155E-3</v>
          </cell>
          <cell r="D68">
            <v>0.79411764705882304</v>
          </cell>
          <cell r="E68">
            <v>5.6524562109603353E-3</v>
          </cell>
          <cell r="F68">
            <v>9389.9880156681738</v>
          </cell>
          <cell r="G68">
            <v>0.96499999999999997</v>
          </cell>
          <cell r="H68">
            <v>6.8687810474669896E-3</v>
          </cell>
          <cell r="I68">
            <v>9242.6895190328814</v>
          </cell>
          <cell r="J68">
            <v>0.94</v>
          </cell>
          <cell r="K68">
            <v>6.690833351936756E-3</v>
          </cell>
          <cell r="L68">
            <v>9271.7060238424147</v>
          </cell>
          <cell r="M68">
            <v>0.92500000000000004</v>
          </cell>
          <cell r="N68">
            <v>6.5840647346186174E-3</v>
          </cell>
          <cell r="O68">
            <v>9270.4337903529831</v>
          </cell>
          <cell r="P68">
            <v>0.76632352941176418</v>
          </cell>
          <cell r="Q68">
            <v>5.4546202435767233E-3</v>
          </cell>
          <cell r="R68">
            <v>9408.5615316611256</v>
          </cell>
          <cell r="S68">
            <v>0.74647058823529366</v>
          </cell>
          <cell r="T68">
            <v>5.3133088383027155E-3</v>
          </cell>
          <cell r="U68">
            <v>9430.5807647980273</v>
          </cell>
          <cell r="V68">
            <v>0.73455882352941138</v>
          </cell>
          <cell r="W68">
            <v>5.228521995138311E-3</v>
          </cell>
          <cell r="X68">
            <v>9429.8313201551628</v>
          </cell>
          <cell r="Y68">
            <v>0.90709999999999991</v>
          </cell>
          <cell r="Z68">
            <v>6.4566541846189695E-3</v>
          </cell>
          <cell r="AA68">
            <v>9294.1784842187299</v>
          </cell>
          <cell r="AB68">
            <v>0.892625</v>
          </cell>
          <cell r="AC68">
            <v>6.3536224689069651E-3</v>
          </cell>
          <cell r="AD68">
            <v>9292.9475991267609</v>
          </cell>
          <cell r="AE68">
            <v>0.86949999999999994</v>
          </cell>
          <cell r="AF68">
            <v>6.1890208505414991E-3</v>
          </cell>
          <cell r="AG68">
            <v>9319.9250372627375</v>
          </cell>
          <cell r="AH68">
            <v>0.7203441176470583</v>
          </cell>
          <cell r="AI68">
            <v>5.1273430289621195E-3</v>
          </cell>
          <cell r="AJ68">
            <v>9447.8048031406906</v>
          </cell>
          <cell r="AK68">
            <v>0.70884926470588194</v>
          </cell>
          <cell r="AL68">
            <v>5.0455237253084692E-3</v>
          </cell>
          <cell r="AM68">
            <v>9447.0801339848185</v>
          </cell>
          <cell r="AN68">
            <v>0.6904852941176467</v>
          </cell>
          <cell r="AO68">
            <v>4.9148106754300118E-3</v>
          </cell>
          <cell r="AP68">
            <v>9467.5261463109255</v>
          </cell>
          <cell r="AQ68">
            <v>0.83906749999999997</v>
          </cell>
          <cell r="AR68">
            <v>5.9724051207725474E-3</v>
          </cell>
          <cell r="AS68">
            <v>9340.813551105286</v>
          </cell>
          <cell r="AT68">
            <v>0.66631830882352894</v>
          </cell>
          <cell r="AU68">
            <v>4.7427923017899611E-3</v>
          </cell>
          <cell r="AV68">
            <v>9483.5168433385734</v>
          </cell>
        </row>
        <row r="69">
          <cell r="B69">
            <v>61</v>
          </cell>
          <cell r="C69">
            <v>7.8516776024195427E-3</v>
          </cell>
          <cell r="D69">
            <v>0.79754901960784264</v>
          </cell>
          <cell r="E69">
            <v>6.2620977740865625E-3</v>
          </cell>
          <cell r="F69">
            <v>9336.9115195881677</v>
          </cell>
          <cell r="G69">
            <v>0.96499999999999997</v>
          </cell>
          <cell r="H69">
            <v>7.5768688863348584E-3</v>
          </cell>
          <cell r="I69">
            <v>9179.2035084369254</v>
          </cell>
          <cell r="J69">
            <v>0.94</v>
          </cell>
          <cell r="K69">
            <v>7.3805769462743694E-3</v>
          </cell>
          <cell r="L69">
            <v>9209.6705839487367</v>
          </cell>
          <cell r="M69">
            <v>0.92500000000000004</v>
          </cell>
          <cell r="N69">
            <v>7.2628017822380774E-3</v>
          </cell>
          <cell r="O69">
            <v>9209.3966541593036</v>
          </cell>
          <cell r="P69">
            <v>0.76963480392156813</v>
          </cell>
          <cell r="Q69">
            <v>6.0429243519935331E-3</v>
          </cell>
          <cell r="R69">
            <v>9357.2414014675905</v>
          </cell>
          <cell r="S69">
            <v>0.74969607843137198</v>
          </cell>
          <cell r="T69">
            <v>5.8863719076413679E-3</v>
          </cell>
          <cell r="U69">
            <v>9380.4731766700988</v>
          </cell>
          <cell r="V69">
            <v>0.73773284313725451</v>
          </cell>
          <cell r="W69">
            <v>5.7924404410300712E-3</v>
          </cell>
          <cell r="X69">
            <v>9380.5272396872879</v>
          </cell>
          <cell r="Y69">
            <v>0.90709999999999991</v>
          </cell>
          <cell r="Z69">
            <v>7.1222567531547664E-3</v>
          </cell>
          <cell r="AA69">
            <v>9234.1691878160036</v>
          </cell>
          <cell r="AB69">
            <v>0.892625</v>
          </cell>
          <cell r="AC69">
            <v>7.0086037198597443E-3</v>
          </cell>
          <cell r="AD69">
            <v>9233.9037184585741</v>
          </cell>
          <cell r="AE69">
            <v>0.86949999999999994</v>
          </cell>
          <cell r="AF69">
            <v>6.8270336753037918E-3</v>
          </cell>
          <cell r="AG69">
            <v>9262.243826881635</v>
          </cell>
          <cell r="AH69">
            <v>0.72345671568627401</v>
          </cell>
          <cell r="AI69">
            <v>5.6803488908739206E-3</v>
          </cell>
          <cell r="AJ69">
            <v>9399.3626670443118</v>
          </cell>
          <cell r="AK69">
            <v>0.71191219362745051</v>
          </cell>
          <cell r="AL69">
            <v>5.5897050255940177E-3</v>
          </cell>
          <cell r="AM69">
            <v>9399.4146670339087</v>
          </cell>
          <cell r="AN69">
            <v>0.69346887254901912</v>
          </cell>
          <cell r="AO69">
            <v>5.4448940145682655E-3</v>
          </cell>
          <cell r="AP69">
            <v>9420.995047737124</v>
          </cell>
          <cell r="AQ69">
            <v>0.83906749999999997</v>
          </cell>
          <cell r="AR69">
            <v>6.5880874966681591E-3</v>
          </cell>
          <cell r="AS69">
            <v>9285.0264284204823</v>
          </cell>
          <cell r="AT69">
            <v>0.66919746200980346</v>
          </cell>
          <cell r="AU69">
            <v>5.2543227240583763E-3</v>
          </cell>
          <cell r="AV69">
            <v>9438.5384926600909</v>
          </cell>
        </row>
        <row r="70">
          <cell r="B70">
            <v>62</v>
          </cell>
          <cell r="C70">
            <v>8.5816399176196437E-3</v>
          </cell>
          <cell r="D70">
            <v>0.80098039215686223</v>
          </cell>
          <cell r="E70">
            <v>6.873725306563965E-3</v>
          </cell>
          <cell r="F70">
            <v>9278.4428667445118</v>
          </cell>
          <cell r="G70">
            <v>0.96499999999999997</v>
          </cell>
          <cell r="H70">
            <v>8.2812825205029559E-3</v>
          </cell>
          <cell r="I70">
            <v>9109.6538869725136</v>
          </cell>
          <cell r="J70">
            <v>0.94</v>
          </cell>
          <cell r="K70">
            <v>8.0667415225624643E-3</v>
          </cell>
          <cell r="L70">
            <v>9141.6979015540637</v>
          </cell>
          <cell r="M70">
            <v>0.92500000000000004</v>
          </cell>
          <cell r="N70">
            <v>7.9380169237981708E-3</v>
          </cell>
          <cell r="O70">
            <v>9142.5106317261379</v>
          </cell>
          <cell r="P70">
            <v>0.77294607843137197</v>
          </cell>
          <cell r="Q70">
            <v>6.6331449208342254E-3</v>
          </cell>
          <cell r="R70">
            <v>9300.6962995351805</v>
          </cell>
          <cell r="S70">
            <v>0.75292156862745041</v>
          </cell>
          <cell r="T70">
            <v>6.4613017881701264E-3</v>
          </cell>
          <cell r="U70">
            <v>9325.2562228825645</v>
          </cell>
          <cell r="V70">
            <v>0.74090686274509765</v>
          </cell>
          <cell r="W70">
            <v>6.3581959085716681E-3</v>
          </cell>
          <cell r="X70">
            <v>9326.1910943459388</v>
          </cell>
          <cell r="Y70">
            <v>0.90709999999999991</v>
          </cell>
          <cell r="Z70">
            <v>7.7844055692727777E-3</v>
          </cell>
          <cell r="AA70">
            <v>9168.4010639583066</v>
          </cell>
          <cell r="AB70">
            <v>0.892625</v>
          </cell>
          <cell r="AC70">
            <v>7.6601863314652349E-3</v>
          </cell>
          <cell r="AD70">
            <v>9169.1869465085583</v>
          </cell>
          <cell r="AE70">
            <v>0.86949999999999994</v>
          </cell>
          <cell r="AF70">
            <v>7.4617359083702798E-3</v>
          </cell>
          <cell r="AG70">
            <v>9199.0101763666389</v>
          </cell>
          <cell r="AH70">
            <v>0.72656931372548961</v>
          </cell>
          <cell r="AI70">
            <v>6.2351562255841715E-3</v>
          </cell>
          <cell r="AJ70">
            <v>9345.9710077436448</v>
          </cell>
          <cell r="AK70">
            <v>0.71497512254901907</v>
          </cell>
          <cell r="AL70">
            <v>6.1356590517716589E-3</v>
          </cell>
          <cell r="AM70">
            <v>9346.8747116319482</v>
          </cell>
          <cell r="AN70">
            <v>0.69645245098039166</v>
          </cell>
          <cell r="AO70">
            <v>5.9767041540573669E-3</v>
          </cell>
          <cell r="AP70">
            <v>9369.6987281904221</v>
          </cell>
          <cell r="AQ70">
            <v>0.83906749999999997</v>
          </cell>
          <cell r="AR70">
            <v>7.20057515157732E-3</v>
          </cell>
          <cell r="AS70">
            <v>9223.855861901171</v>
          </cell>
          <cell r="AT70">
            <v>0.67207661519607786</v>
          </cell>
          <cell r="AU70">
            <v>5.7675195086653586E-3</v>
          </cell>
          <cell r="AV70">
            <v>9388.9453653762084</v>
          </cell>
        </row>
        <row r="71">
          <cell r="B71">
            <v>63</v>
          </cell>
          <cell r="C71">
            <v>9.385452062999183E-3</v>
          </cell>
          <cell r="D71">
            <v>0.80441176470588183</v>
          </cell>
          <cell r="E71">
            <v>7.5497680565596321E-3</v>
          </cell>
          <cell r="F71">
            <v>9214.6653992058618</v>
          </cell>
          <cell r="G71">
            <v>0.96499999999999997</v>
          </cell>
          <cell r="H71">
            <v>9.0569612407942115E-3</v>
          </cell>
          <cell r="I71">
            <v>9034.2142694704962</v>
          </cell>
          <cell r="J71">
            <v>0.94</v>
          </cell>
          <cell r="K71">
            <v>8.8223249392192313E-3</v>
          </cell>
          <cell r="L71">
            <v>9067.9541875048744</v>
          </cell>
          <cell r="M71">
            <v>0.92500000000000004</v>
          </cell>
          <cell r="N71">
            <v>8.6815431582742443E-3</v>
          </cell>
          <cell r="O71">
            <v>9069.937227605491</v>
          </cell>
          <cell r="P71">
            <v>0.77625735294117593</v>
          </cell>
          <cell r="Q71">
            <v>7.2855261745800445E-3</v>
          </cell>
          <cell r="R71">
            <v>9239.0034331156967</v>
          </cell>
          <cell r="S71">
            <v>0.75614705882352884</v>
          </cell>
          <cell r="T71">
            <v>7.0967819731660537E-3</v>
          </cell>
          <cell r="U71">
            <v>9265.0029281745083</v>
          </cell>
          <cell r="V71">
            <v>0.74408088235294068</v>
          </cell>
          <cell r="W71">
            <v>6.9835354523176598E-3</v>
          </cell>
          <cell r="X71">
            <v>9266.8933442873113</v>
          </cell>
          <cell r="Y71">
            <v>0.90709999999999991</v>
          </cell>
          <cell r="Z71">
            <v>8.5135435663465583E-3</v>
          </cell>
          <cell r="AA71">
            <v>9097.0305116547042</v>
          </cell>
          <cell r="AB71">
            <v>0.892625</v>
          </cell>
          <cell r="AC71">
            <v>8.3776891477346464E-3</v>
          </cell>
          <cell r="AD71">
            <v>9098.9492659902644</v>
          </cell>
          <cell r="AE71">
            <v>0.86949999999999994</v>
          </cell>
          <cell r="AF71">
            <v>8.160650568777789E-3</v>
          </cell>
          <cell r="AG71">
            <v>9130.3695918121794</v>
          </cell>
          <cell r="AH71">
            <v>0.72968191176470532</v>
          </cell>
          <cell r="AI71">
            <v>6.8483946041052414E-3</v>
          </cell>
          <cell r="AJ71">
            <v>9287.6974184305836</v>
          </cell>
          <cell r="AK71">
            <v>0.71803805147058775</v>
          </cell>
          <cell r="AL71">
            <v>6.7391117114865414E-3</v>
          </cell>
          <cell r="AM71">
            <v>9289.5254752017481</v>
          </cell>
          <cell r="AN71">
            <v>0.69943602941176419</v>
          </cell>
          <cell r="AO71">
            <v>6.5645233251785994E-3</v>
          </cell>
          <cell r="AP71">
            <v>9313.6988108793812</v>
          </cell>
          <cell r="AQ71">
            <v>0.83906749999999997</v>
          </cell>
          <cell r="AR71">
            <v>7.8750277988705666E-3</v>
          </cell>
          <cell r="AS71">
            <v>9157.4387945802337</v>
          </cell>
          <cell r="AT71">
            <v>0.67495576838235249</v>
          </cell>
          <cell r="AU71">
            <v>6.3347650087973491E-3</v>
          </cell>
          <cell r="AV71">
            <v>9334.7944398156069</v>
          </cell>
        </row>
        <row r="72">
          <cell r="B72">
            <v>64</v>
          </cell>
          <cell r="C72">
            <v>1.024064571904533E-2</v>
          </cell>
          <cell r="D72">
            <v>0.80784313725490142</v>
          </cell>
          <cell r="E72">
            <v>8.2728353651895549E-3</v>
          </cell>
          <cell r="F72">
            <v>9145.0968127230517</v>
          </cell>
          <cell r="G72">
            <v>0.96499999999999997</v>
          </cell>
          <cell r="H72">
            <v>9.8822231188787427E-3</v>
          </cell>
          <cell r="I72">
            <v>8952.3917409908718</v>
          </cell>
          <cell r="J72">
            <v>0.94</v>
          </cell>
          <cell r="K72">
            <v>9.6262069759026087E-3</v>
          </cell>
          <cell r="L72">
            <v>8987.9537491287538</v>
          </cell>
          <cell r="M72">
            <v>0.92500000000000004</v>
          </cell>
          <cell r="N72">
            <v>9.4725972901169297E-3</v>
          </cell>
          <cell r="O72">
            <v>8991.1961761211951</v>
          </cell>
          <cell r="P72">
            <v>0.77956862745097988</v>
          </cell>
          <cell r="Q72">
            <v>7.9832861274079202E-3</v>
          </cell>
          <cell r="R72">
            <v>9171.692431776697</v>
          </cell>
          <cell r="S72">
            <v>0.75937254901960727</v>
          </cell>
          <cell r="T72">
            <v>7.7764652432781812E-3</v>
          </cell>
          <cell r="U72">
            <v>9199.2512224125076</v>
          </cell>
          <cell r="V72">
            <v>0.74725490196078381</v>
          </cell>
          <cell r="W72">
            <v>7.652372712800338E-3</v>
          </cell>
          <cell r="X72">
            <v>9202.1776660846335</v>
          </cell>
          <cell r="Y72">
            <v>0.90709999999999991</v>
          </cell>
          <cell r="Z72">
            <v>9.2892897317460171E-3</v>
          </cell>
          <cell r="AA72">
            <v>9019.5825460693468</v>
          </cell>
          <cell r="AB72">
            <v>0.892625</v>
          </cell>
          <cell r="AC72">
            <v>9.1410563849628375E-3</v>
          </cell>
          <cell r="AD72">
            <v>9022.7210974687896</v>
          </cell>
          <cell r="AE72">
            <v>0.86949999999999994</v>
          </cell>
          <cell r="AF72">
            <v>8.9042414527099132E-3</v>
          </cell>
          <cell r="AG72">
            <v>9055.8598360096057</v>
          </cell>
          <cell r="AH72">
            <v>0.73279450980392102</v>
          </cell>
          <cell r="AI72">
            <v>7.5042889597634445E-3</v>
          </cell>
          <cell r="AJ72">
            <v>9224.0916015456405</v>
          </cell>
          <cell r="AK72">
            <v>0.72110098039215642</v>
          </cell>
          <cell r="AL72">
            <v>7.3845396678523271E-3</v>
          </cell>
          <cell r="AM72">
            <v>9226.9223252776628</v>
          </cell>
          <cell r="AN72">
            <v>0.70241960784313673</v>
          </cell>
          <cell r="AO72">
            <v>7.1932303500323175E-3</v>
          </cell>
          <cell r="AP72">
            <v>9252.5588177916743</v>
          </cell>
          <cell r="AQ72">
            <v>0.83906749999999997</v>
          </cell>
          <cell r="AR72">
            <v>8.5925930018650662E-3</v>
          </cell>
          <cell r="AS72">
            <v>9085.3237095064578</v>
          </cell>
          <cell r="AT72">
            <v>0.67783492156862701</v>
          </cell>
          <cell r="AU72">
            <v>6.9414672877811875E-3</v>
          </cell>
          <cell r="AV72">
            <v>9275.660710633947</v>
          </cell>
        </row>
        <row r="73">
          <cell r="B73">
            <v>65</v>
          </cell>
          <cell r="C73">
            <v>1.1192417358972917E-2</v>
          </cell>
          <cell r="D73">
            <v>0.81127450980392102</v>
          </cell>
          <cell r="E73">
            <v>9.080122906421649E-3</v>
          </cell>
          <cell r="F73">
            <v>9069.4409323926739</v>
          </cell>
          <cell r="G73">
            <v>0.96499999999999997</v>
          </cell>
          <cell r="H73">
            <v>1.0800682751408865E-2</v>
          </cell>
          <cell r="I73">
            <v>8863.922208358792</v>
          </cell>
          <cell r="J73">
            <v>0.94</v>
          </cell>
          <cell r="K73">
            <v>1.0520872317434541E-2</v>
          </cell>
          <cell r="L73">
            <v>8901.4338460498002</v>
          </cell>
          <cell r="M73">
            <v>0.92500000000000004</v>
          </cell>
          <cell r="N73">
            <v>1.0352986057049948E-2</v>
          </cell>
          <cell r="O73">
            <v>8906.0261955883598</v>
          </cell>
          <cell r="P73">
            <v>0.78287990196078372</v>
          </cell>
          <cell r="Q73">
            <v>8.7623186046968914E-3</v>
          </cell>
          <cell r="R73">
            <v>9098.4721868212418</v>
          </cell>
          <cell r="S73">
            <v>0.7625980392156857</v>
          </cell>
          <cell r="T73">
            <v>8.5353155320363507E-3</v>
          </cell>
          <cell r="U73">
            <v>9127.7135650172331</v>
          </cell>
          <cell r="V73">
            <v>0.75042892156862695</v>
          </cell>
          <cell r="W73">
            <v>8.3991136884400252E-3</v>
          </cell>
          <cell r="X73">
            <v>9131.759172814347</v>
          </cell>
          <cell r="Y73">
            <v>0.90709999999999991</v>
          </cell>
          <cell r="Z73">
            <v>1.0152641786324332E-2</v>
          </cell>
          <cell r="AA73">
            <v>8935.7970305395083</v>
          </cell>
          <cell r="AB73">
            <v>0.892625</v>
          </cell>
          <cell r="AC73">
            <v>9.9906315450532003E-3</v>
          </cell>
          <cell r="AD73">
            <v>8940.2438951710337</v>
          </cell>
          <cell r="AE73">
            <v>0.86949999999999994</v>
          </cell>
          <cell r="AF73">
            <v>9.731806893626951E-3</v>
          </cell>
          <cell r="AG73">
            <v>8975.2242734678784</v>
          </cell>
          <cell r="AH73">
            <v>0.73590710784313662</v>
          </cell>
          <cell r="AI73">
            <v>8.2365794884150766E-3</v>
          </cell>
          <cell r="AJ73">
            <v>9154.8713527763157</v>
          </cell>
          <cell r="AK73">
            <v>0.72416390931372498</v>
          </cell>
          <cell r="AL73">
            <v>8.1051447093446246E-3</v>
          </cell>
          <cell r="AM73">
            <v>9158.7857513544568</v>
          </cell>
          <cell r="AN73">
            <v>0.70540318627450926</v>
          </cell>
          <cell r="AO73">
            <v>7.8951668671336239E-3</v>
          </cell>
          <cell r="AP73">
            <v>9186.003030888076</v>
          </cell>
          <cell r="AQ73">
            <v>0.83906749999999997</v>
          </cell>
          <cell r="AR73">
            <v>9.3911936523500082E-3</v>
          </cell>
          <cell r="AS73">
            <v>9007.2572205804736</v>
          </cell>
          <cell r="AT73">
            <v>0.68071407475490142</v>
          </cell>
          <cell r="AU73">
            <v>7.6188360267839469E-3</v>
          </cell>
          <cell r="AV73">
            <v>9211.2740152385231</v>
          </cell>
        </row>
        <row r="74">
          <cell r="B74">
            <v>66</v>
          </cell>
          <cell r="C74">
            <v>1.2302973628011879E-2</v>
          </cell>
          <cell r="D74">
            <v>0.81470588235294061</v>
          </cell>
          <cell r="E74">
            <v>1.0023304985174376E-2</v>
          </cell>
          <cell r="F74">
            <v>8987.0892940340163</v>
          </cell>
          <cell r="G74">
            <v>0.96499999999999997</v>
          </cell>
          <cell r="H74">
            <v>1.1872369551031462E-2</v>
          </cell>
          <cell r="I74">
            <v>8768.1857966531406</v>
          </cell>
          <cell r="J74">
            <v>0.94</v>
          </cell>
          <cell r="K74">
            <v>1.1564795210331165E-2</v>
          </cell>
          <cell r="L74">
            <v>8807.7829971134197</v>
          </cell>
          <cell r="M74">
            <v>0.92500000000000004</v>
          </cell>
          <cell r="N74">
            <v>1.1380250605910988E-2</v>
          </cell>
          <cell r="O74">
            <v>8813.8222305617128</v>
          </cell>
          <cell r="P74">
            <v>0.78619117647058767</v>
          </cell>
          <cell r="Q74">
            <v>9.6724893106932726E-3</v>
          </cell>
          <cell r="R74">
            <v>9018.74847470434</v>
          </cell>
          <cell r="S74">
            <v>0.76582352941176413</v>
          </cell>
          <cell r="T74">
            <v>9.421906686063913E-3</v>
          </cell>
          <cell r="U74">
            <v>9049.8056496537629</v>
          </cell>
          <cell r="V74">
            <v>0.75360294117647009</v>
          </cell>
          <cell r="W74">
            <v>9.2715571112862993E-3</v>
          </cell>
          <cell r="X74">
            <v>9055.0604893464242</v>
          </cell>
          <cell r="Y74">
            <v>0.90709999999999991</v>
          </cell>
          <cell r="Z74">
            <v>1.1160027377969573E-2</v>
          </cell>
          <cell r="AA74">
            <v>8845.0750842131401</v>
          </cell>
          <cell r="AB74">
            <v>0.892625</v>
          </cell>
          <cell r="AC74">
            <v>1.0981941834704103E-2</v>
          </cell>
          <cell r="AD74">
            <v>8850.9252124914692</v>
          </cell>
          <cell r="AE74">
            <v>0.86949999999999994</v>
          </cell>
          <cell r="AF74">
            <v>1.0697435569556327E-2</v>
          </cell>
          <cell r="AG74">
            <v>8887.8791240114952</v>
          </cell>
          <cell r="AH74">
            <v>0.73901970588235233</v>
          </cell>
          <cell r="AI74">
            <v>9.0921399520516762E-3</v>
          </cell>
          <cell r="AJ74">
            <v>9079.4665271729591</v>
          </cell>
          <cell r="AK74">
            <v>0.72722683823529366</v>
          </cell>
          <cell r="AL74">
            <v>8.9470526123912788E-3</v>
          </cell>
          <cell r="AM74">
            <v>9084.5524674778444</v>
          </cell>
          <cell r="AN74">
            <v>0.7083867647058818</v>
          </cell>
          <cell r="AO74">
            <v>8.7152636846091203E-3</v>
          </cell>
          <cell r="AP74">
            <v>9113.4780041172198</v>
          </cell>
          <cell r="AQ74">
            <v>0.83906749999999997</v>
          </cell>
          <cell r="AR74">
            <v>1.0323025324621857E-2</v>
          </cell>
          <cell r="AS74">
            <v>8922.6683237454745</v>
          </cell>
          <cell r="AT74">
            <v>0.68359322794117594</v>
          </cell>
          <cell r="AU74">
            <v>8.4102294556478007E-3</v>
          </cell>
          <cell r="AV74">
            <v>9141.0948289186454</v>
          </cell>
        </row>
        <row r="75">
          <cell r="B75">
            <v>67</v>
          </cell>
          <cell r="C75">
            <v>1.3490324424052146E-2</v>
          </cell>
          <cell r="D75">
            <v>0.81813725490196021</v>
          </cell>
          <cell r="E75">
            <v>1.103693699203089E-2</v>
          </cell>
          <cell r="F75">
            <v>8897.0089571109183</v>
          </cell>
          <cell r="G75">
            <v>0.96499999999999997</v>
          </cell>
          <cell r="H75">
            <v>1.3018163069210321E-2</v>
          </cell>
          <cell r="I75">
            <v>8664.0866545831705</v>
          </cell>
          <cell r="J75">
            <v>0.94</v>
          </cell>
          <cell r="K75">
            <v>1.2680904958609017E-2</v>
          </cell>
          <cell r="L75">
            <v>8705.9227904947656</v>
          </cell>
          <cell r="M75">
            <v>0.92500000000000004</v>
          </cell>
          <cell r="N75">
            <v>1.2478550092248235E-2</v>
          </cell>
          <cell r="O75">
            <v>8713.5187247819722</v>
          </cell>
          <cell r="P75">
            <v>0.78950245098039162</v>
          </cell>
          <cell r="Q75">
            <v>1.0650644197309808E-2</v>
          </cell>
          <cell r="R75">
            <v>8931.5147264869302</v>
          </cell>
          <cell r="S75">
            <v>0.76904901960784255</v>
          </cell>
          <cell r="T75">
            <v>1.0374720772509036E-2</v>
          </cell>
          <cell r="U75">
            <v>8964.5392252957117</v>
          </cell>
          <cell r="V75">
            <v>0.75677696078431322</v>
          </cell>
          <cell r="W75">
            <v>1.0209166717628573E-2</v>
          </cell>
          <cell r="X75">
            <v>8971.1059788732964</v>
          </cell>
          <cell r="Y75">
            <v>0.90709999999999991</v>
          </cell>
          <cell r="Z75">
            <v>1.2237073285057701E-2</v>
          </cell>
          <cell r="AA75">
            <v>8746.3638041131253</v>
          </cell>
          <cell r="AB75">
            <v>0.892625</v>
          </cell>
          <cell r="AC75">
            <v>1.2041800839019547E-2</v>
          </cell>
          <cell r="AD75">
            <v>8753.7248666245723</v>
          </cell>
          <cell r="AE75">
            <v>0.86949999999999994</v>
          </cell>
          <cell r="AF75">
            <v>1.172983708671334E-2</v>
          </cell>
          <cell r="AG75">
            <v>8792.8016097323762</v>
          </cell>
          <cell r="AH75">
            <v>0.74213230392156804</v>
          </cell>
          <cell r="AI75">
            <v>1.0011605545471218E-2</v>
          </cell>
          <cell r="AJ75">
            <v>8996.9147468179344</v>
          </cell>
          <cell r="AK75">
            <v>0.73028976715686234</v>
          </cell>
          <cell r="AL75">
            <v>9.8518458825115739E-3</v>
          </cell>
          <cell r="AM75">
            <v>9003.2724985912919</v>
          </cell>
          <cell r="AN75">
            <v>0.71137034313725445</v>
          </cell>
          <cell r="AO75">
            <v>9.5966167145708596E-3</v>
          </cell>
          <cell r="AP75">
            <v>9034.0516402274534</v>
          </cell>
          <cell r="AQ75">
            <v>0.83906749999999997</v>
          </cell>
          <cell r="AR75">
            <v>1.1319292788678373E-2</v>
          </cell>
          <cell r="AS75">
            <v>8830.5593926762485</v>
          </cell>
          <cell r="AT75">
            <v>0.68647238112745046</v>
          </cell>
          <cell r="AU75">
            <v>9.2607351295608785E-3</v>
          </cell>
          <cell r="AV75">
            <v>9064.2161239316029</v>
          </cell>
        </row>
        <row r="76">
          <cell r="B76">
            <v>68</v>
          </cell>
          <cell r="C76">
            <v>1.4754882727474468E-2</v>
          </cell>
          <cell r="D76">
            <v>0.8215686274509798</v>
          </cell>
          <cell r="E76">
            <v>1.2122148750611367E-2</v>
          </cell>
          <cell r="F76">
            <v>8798.8132298337514</v>
          </cell>
          <cell r="G76">
            <v>0.96499999999999997</v>
          </cell>
          <cell r="H76">
            <v>1.4238461832012862E-2</v>
          </cell>
          <cell r="I76">
            <v>8551.2961616680386</v>
          </cell>
          <cell r="J76">
            <v>0.94</v>
          </cell>
          <cell r="K76">
            <v>1.3869589763825999E-2</v>
          </cell>
          <cell r="L76">
            <v>8595.5238110115133</v>
          </cell>
          <cell r="M76">
            <v>0.92500000000000004</v>
          </cell>
          <cell r="N76">
            <v>1.3648266522913883E-2</v>
          </cell>
          <cell r="O76">
            <v>8604.7866448950372</v>
          </cell>
          <cell r="P76">
            <v>0.79281372549019546</v>
          </cell>
          <cell r="Q76">
            <v>1.169787354433997E-2</v>
          </cell>
          <cell r="R76">
            <v>8836.3883409920854</v>
          </cell>
          <cell r="S76">
            <v>0.77227450980392098</v>
          </cell>
          <cell r="T76">
            <v>1.1394819825574685E-2</v>
          </cell>
          <cell r="U76">
            <v>8871.5346339790649</v>
          </cell>
          <cell r="V76">
            <v>0.75995098039215636</v>
          </cell>
          <cell r="W76">
            <v>1.1212987594315516E-2</v>
          </cell>
          <cell r="X76">
            <v>8879.5184622934648</v>
          </cell>
          <cell r="Y76">
            <v>0.90709999999999991</v>
          </cell>
          <cell r="Z76">
            <v>1.3384154122092089E-2</v>
          </cell>
          <cell r="AA76">
            <v>8639.3339092644164</v>
          </cell>
          <cell r="AB76">
            <v>0.892625</v>
          </cell>
          <cell r="AC76">
            <v>1.3170577194611897E-2</v>
          </cell>
          <cell r="AD76">
            <v>8648.314255181107</v>
          </cell>
          <cell r="AE76">
            <v>0.86949999999999994</v>
          </cell>
          <cell r="AF76">
            <v>1.2829370531539049E-2</v>
          </cell>
          <cell r="AG76">
            <v>8689.663479314424</v>
          </cell>
          <cell r="AH76">
            <v>0.74524490196078375</v>
          </cell>
          <cell r="AI76">
            <v>1.0996001131679572E-2</v>
          </cell>
          <cell r="AJ76">
            <v>8906.8411852465597</v>
          </cell>
          <cell r="AK76">
            <v>0.73335269607843079</v>
          </cell>
          <cell r="AL76">
            <v>1.0820533028514472E-2</v>
          </cell>
          <cell r="AM76">
            <v>8914.5736454969156</v>
          </cell>
          <cell r="AN76">
            <v>0.71435392156862698</v>
          </cell>
          <cell r="AO76">
            <v>1.0540208338656586E-2</v>
          </cell>
          <cell r="AP76">
            <v>8947.3553092565508</v>
          </cell>
          <cell r="AQ76">
            <v>0.83906749999999997</v>
          </cell>
          <cell r="AR76">
            <v>1.2380342562935184E-2</v>
          </cell>
          <cell r="AS76">
            <v>8730.6037054227327</v>
          </cell>
          <cell r="AT76">
            <v>0.68935153431372498</v>
          </cell>
          <cell r="AU76">
            <v>1.0171301046803603E-2</v>
          </cell>
          <cell r="AV76">
            <v>8980.274819250777</v>
          </cell>
        </row>
        <row r="77">
          <cell r="B77">
            <v>69</v>
          </cell>
          <cell r="C77">
            <v>1.6179118078812831E-2</v>
          </cell>
          <cell r="D77">
            <v>0.8249999999999994</v>
          </cell>
          <cell r="E77">
            <v>1.3347772415020576E-2</v>
          </cell>
          <cell r="F77">
            <v>8692.1527070328593</v>
          </cell>
          <cell r="G77">
            <v>0.96499999999999997</v>
          </cell>
          <cell r="H77">
            <v>1.5612848946054381E-2</v>
          </cell>
          <cell r="I77">
            <v>8429.5388576558908</v>
          </cell>
          <cell r="J77">
            <v>0.94</v>
          </cell>
          <cell r="K77">
            <v>1.520837099408406E-2</v>
          </cell>
          <cell r="L77">
            <v>8476.3074219475857</v>
          </cell>
          <cell r="M77">
            <v>0.92500000000000004</v>
          </cell>
          <cell r="N77">
            <v>1.4965684222901869E-2</v>
          </cell>
          <cell r="O77">
            <v>8487.3462233927003</v>
          </cell>
          <cell r="P77">
            <v>0.79612499999999942</v>
          </cell>
          <cell r="Q77">
            <v>1.2880600380494855E-2</v>
          </cell>
          <cell r="R77">
            <v>8733.021387590481</v>
          </cell>
          <cell r="S77">
            <v>0.77549999999999941</v>
          </cell>
          <cell r="T77">
            <v>1.2546906070119341E-2</v>
          </cell>
          <cell r="U77">
            <v>8770.4450952485277</v>
          </cell>
          <cell r="V77">
            <v>0.7631249999999995</v>
          </cell>
          <cell r="W77">
            <v>1.2346689483894033E-2</v>
          </cell>
          <cell r="X77">
            <v>8779.9525319322729</v>
          </cell>
          <cell r="Y77">
            <v>0.90709999999999991</v>
          </cell>
          <cell r="Z77">
            <v>1.4676078009291117E-2</v>
          </cell>
          <cell r="AA77">
            <v>8523.7037327106063</v>
          </cell>
          <cell r="AB77">
            <v>0.892625</v>
          </cell>
          <cell r="AC77">
            <v>1.4441885275100303E-2</v>
          </cell>
          <cell r="AD77">
            <v>8534.4109646799825</v>
          </cell>
          <cell r="AE77">
            <v>0.86949999999999994</v>
          </cell>
          <cell r="AF77">
            <v>1.4067743169527755E-2</v>
          </cell>
          <cell r="AG77">
            <v>8578.1805667439166</v>
          </cell>
          <cell r="AH77">
            <v>0.74835749999999945</v>
          </cell>
          <cell r="AI77">
            <v>1.2107764357665163E-2</v>
          </cell>
          <cell r="AJ77">
            <v>8808.9015494938994</v>
          </cell>
          <cell r="AK77">
            <v>0.73641562499999946</v>
          </cell>
          <cell r="AL77">
            <v>1.1914555351957741E-2</v>
          </cell>
          <cell r="AM77">
            <v>8818.1132069306914</v>
          </cell>
          <cell r="AN77">
            <v>0.71733749999999952</v>
          </cell>
          <cell r="AO77">
            <v>1.160588811486039E-2</v>
          </cell>
          <cell r="AP77">
            <v>8853.0483202170017</v>
          </cell>
          <cell r="AQ77">
            <v>0.83906749999999997</v>
          </cell>
          <cell r="AR77">
            <v>1.3575372158594284E-2</v>
          </cell>
          <cell r="AS77">
            <v>8622.5158407683684</v>
          </cell>
          <cell r="AT77">
            <v>0.6922306874999995</v>
          </cell>
          <cell r="AU77">
            <v>1.1199682030840277E-2</v>
          </cell>
          <cell r="AV77">
            <v>8888.9337405811475</v>
          </cell>
        </row>
        <row r="78">
          <cell r="B78">
            <v>70</v>
          </cell>
          <cell r="C78">
            <v>1.7785771808501601E-2</v>
          </cell>
          <cell r="D78">
            <v>0.828431372549019</v>
          </cell>
          <cell r="E78">
            <v>1.473429135116063E-2</v>
          </cell>
          <cell r="F78">
            <v>8576.1318309027793</v>
          </cell>
          <cell r="G78">
            <v>0.96499999999999997</v>
          </cell>
          <cell r="H78">
            <v>1.7163269795204043E-2</v>
          </cell>
          <cell r="I78">
            <v>8297.9297407864124</v>
          </cell>
          <cell r="J78">
            <v>0.95</v>
          </cell>
          <cell r="K78">
            <v>1.6896483218076519E-2</v>
          </cell>
          <cell r="L78">
            <v>8347.3965940146991</v>
          </cell>
          <cell r="M78">
            <v>0.92500000000000004</v>
          </cell>
          <cell r="N78">
            <v>1.6451838922863983E-2</v>
          </cell>
          <cell r="O78">
            <v>8360.3272799229653</v>
          </cell>
          <cell r="P78">
            <v>0.79943627450980326</v>
          </cell>
          <cell r="Q78">
            <v>1.4218591153870006E-2</v>
          </cell>
          <cell r="R78">
            <v>8620.5348289826125</v>
          </cell>
          <cell r="S78">
            <v>0.78700980392156805</v>
          </cell>
          <cell r="T78">
            <v>1.3997576783602599E-2</v>
          </cell>
          <cell r="U78">
            <v>8660.4031444453049</v>
          </cell>
          <cell r="V78">
            <v>0.76629901960784264</v>
          </cell>
          <cell r="W78">
            <v>1.3629219499823583E-2</v>
          </cell>
          <cell r="X78">
            <v>8671.5491843371765</v>
          </cell>
          <cell r="Y78">
            <v>0.91674999999999995</v>
          </cell>
          <cell r="Z78">
            <v>1.6305106305443844E-2</v>
          </cell>
          <cell r="AA78">
            <v>8398.6091918012589</v>
          </cell>
          <cell r="AB78">
            <v>0.892625</v>
          </cell>
          <cell r="AC78">
            <v>1.587602456056374E-2</v>
          </cell>
          <cell r="AD78">
            <v>8411.1579806375157</v>
          </cell>
          <cell r="AE78">
            <v>0.87875000000000003</v>
          </cell>
          <cell r="AF78">
            <v>1.5629246976720784E-2</v>
          </cell>
          <cell r="AG78">
            <v>8457.5049256691291</v>
          </cell>
          <cell r="AH78">
            <v>0.75946446078431307</v>
          </cell>
          <cell r="AI78">
            <v>1.3507661596176505E-2</v>
          </cell>
          <cell r="AJ78">
            <v>8702.2454452827551</v>
          </cell>
          <cell r="AK78">
            <v>0.73947855392156803</v>
          </cell>
          <cell r="AL78">
            <v>1.3152196817329756E-2</v>
          </cell>
          <cell r="AM78">
            <v>8713.0493090268865</v>
          </cell>
          <cell r="AN78">
            <v>0.72798406862745046</v>
          </cell>
          <cell r="AO78">
            <v>1.2947758524832403E-2</v>
          </cell>
          <cell r="AP78">
            <v>8750.3008319371111</v>
          </cell>
          <cell r="AQ78">
            <v>0.84799374999999999</v>
          </cell>
          <cell r="AR78">
            <v>1.5082223332535555E-2</v>
          </cell>
          <cell r="AS78">
            <v>8505.4619792865633</v>
          </cell>
          <cell r="AT78">
            <v>0.70250462622548959</v>
          </cell>
          <cell r="AU78">
            <v>1.2494586976463268E-2</v>
          </cell>
          <cell r="AV78">
            <v>8789.3805090934311</v>
          </cell>
        </row>
        <row r="79">
          <cell r="B79">
            <v>71</v>
          </cell>
          <cell r="C79">
            <v>1.9626873905258749E-2</v>
          </cell>
          <cell r="D79">
            <v>0.83186274509803859</v>
          </cell>
          <cell r="E79">
            <v>1.6326865204521604E-2</v>
          </cell>
          <cell r="F79">
            <v>8449.7686058402942</v>
          </cell>
          <cell r="G79">
            <v>0.96499999999999997</v>
          </cell>
          <cell r="H79">
            <v>1.8939933318574693E-2</v>
          </cell>
          <cell r="I79">
            <v>8155.5101339036482</v>
          </cell>
          <cell r="J79">
            <v>0.95</v>
          </cell>
          <cell r="K79">
            <v>1.8645530209995809E-2</v>
          </cell>
          <cell r="L79">
            <v>8206.3549475493019</v>
          </cell>
          <cell r="M79">
            <v>0.92500000000000004</v>
          </cell>
          <cell r="N79">
            <v>1.8154858362364343E-2</v>
          </cell>
          <cell r="O79">
            <v>8222.7845221712469</v>
          </cell>
          <cell r="P79">
            <v>0.80274754901960721</v>
          </cell>
          <cell r="Q79">
            <v>1.5755424922363346E-2</v>
          </cell>
          <cell r="R79">
            <v>8497.9629687216111</v>
          </cell>
          <cell r="S79">
            <v>0.7902696078431366</v>
          </cell>
          <cell r="T79">
            <v>1.5510521944295523E-2</v>
          </cell>
          <cell r="U79">
            <v>8539.1784864539786</v>
          </cell>
          <cell r="V79">
            <v>0.76947303921568577</v>
          </cell>
          <cell r="W79">
            <v>1.5102350314182486E-2</v>
          </cell>
          <cell r="X79">
            <v>8553.3627371003295</v>
          </cell>
          <cell r="Y79">
            <v>0.91674999999999995</v>
          </cell>
          <cell r="Z79">
            <v>1.7992936652645959E-2</v>
          </cell>
          <cell r="AA79">
            <v>8261.6689761110629</v>
          </cell>
          <cell r="AB79">
            <v>0.892625</v>
          </cell>
          <cell r="AC79">
            <v>1.7519438319681592E-2</v>
          </cell>
          <cell r="AD79">
            <v>8277.6222299541332</v>
          </cell>
          <cell r="AE79">
            <v>0.87875000000000003</v>
          </cell>
          <cell r="AF79">
            <v>1.7247115444246126E-2</v>
          </cell>
          <cell r="AG79">
            <v>8325.3204923790145</v>
          </cell>
          <cell r="AH79">
            <v>0.76261017156862676</v>
          </cell>
          <cell r="AI79">
            <v>1.4967653676245179E-2</v>
          </cell>
          <cell r="AJ79">
            <v>8584.6984586810067</v>
          </cell>
          <cell r="AK79">
            <v>0.7425414828431367</v>
          </cell>
          <cell r="AL79">
            <v>1.4573768053186097E-2</v>
          </cell>
          <cell r="AM79">
            <v>8598.4535696354669</v>
          </cell>
          <cell r="AN79">
            <v>0.73099938725490143</v>
          </cell>
          <cell r="AO79">
            <v>1.434723279847336E-2</v>
          </cell>
          <cell r="AP79">
            <v>8637.0040497455484</v>
          </cell>
          <cell r="AQ79">
            <v>0.84799374999999999</v>
          </cell>
          <cell r="AR79">
            <v>1.6643466403697512E-2</v>
          </cell>
          <cell r="AS79">
            <v>8377.1807021685745</v>
          </cell>
          <cell r="AT79">
            <v>0.70541440870097982</v>
          </cell>
          <cell r="AU79">
            <v>1.3845079650526792E-2</v>
          </cell>
          <cell r="AV79">
            <v>8679.5608298533334</v>
          </cell>
        </row>
        <row r="80">
          <cell r="B80">
            <v>72</v>
          </cell>
          <cell r="C80">
            <v>2.1751034803795897E-2</v>
          </cell>
          <cell r="D80">
            <v>0.83529411764705819</v>
          </cell>
          <cell r="E80">
            <v>1.8168511424347146E-2</v>
          </cell>
          <cell r="F80">
            <v>8311.8103728033402</v>
          </cell>
          <cell r="G80">
            <v>0.96499999999999997</v>
          </cell>
          <cell r="H80">
            <v>2.0989748585663041E-2</v>
          </cell>
          <cell r="I80">
            <v>8001.0453157885531</v>
          </cell>
          <cell r="J80">
            <v>0.95</v>
          </cell>
          <cell r="K80">
            <v>2.0663483063606099E-2</v>
          </cell>
          <cell r="L80">
            <v>8053.3431084608228</v>
          </cell>
          <cell r="M80">
            <v>0.92500000000000004</v>
          </cell>
          <cell r="N80">
            <v>2.0119707193511204E-2</v>
          </cell>
          <cell r="O80">
            <v>8073.5010338269867</v>
          </cell>
          <cell r="P80">
            <v>0.80605882352941116</v>
          </cell>
          <cell r="Q80">
            <v>1.7532613524494998E-2</v>
          </cell>
          <cell r="R80">
            <v>8364.0739511748943</v>
          </cell>
          <cell r="S80">
            <v>0.79352941176470526</v>
          </cell>
          <cell r="T80">
            <v>1.726008585312979E-2</v>
          </cell>
          <cell r="U80">
            <v>8406.7313711535789</v>
          </cell>
          <cell r="V80">
            <v>0.77264705882352891</v>
          </cell>
          <cell r="W80">
            <v>1.6805873067521113E-2</v>
          </cell>
          <cell r="X80">
            <v>8424.186856680366</v>
          </cell>
          <cell r="Y80">
            <v>0.91674999999999995</v>
          </cell>
          <cell r="Z80">
            <v>1.9940261156379889E-2</v>
          </cell>
          <cell r="AA80">
            <v>8113.0172895787655</v>
          </cell>
          <cell r="AB80">
            <v>0.892625</v>
          </cell>
          <cell r="AC80">
            <v>1.9415517441738313E-2</v>
          </cell>
          <cell r="AD80">
            <v>8132.6029378628264</v>
          </cell>
          <cell r="AE80">
            <v>0.87875000000000003</v>
          </cell>
          <cell r="AF80">
            <v>1.9113721833835647E-2</v>
          </cell>
          <cell r="AG80">
            <v>8181.7327287366052</v>
          </cell>
          <cell r="AH80">
            <v>0.76575588235294056</v>
          </cell>
          <cell r="AI80">
            <v>1.6655982848270245E-2</v>
          </cell>
          <cell r="AJ80">
            <v>8456.2056652364736</v>
          </cell>
          <cell r="AK80">
            <v>0.74560441176470538</v>
          </cell>
          <cell r="AL80">
            <v>1.6217667510157872E-2</v>
          </cell>
          <cell r="AM80">
            <v>8473.1417016955093</v>
          </cell>
          <cell r="AN80">
            <v>0.7340147058823524</v>
          </cell>
          <cell r="AO80">
            <v>1.5965579414145056E-2</v>
          </cell>
          <cell r="AP80">
            <v>8513.0869419624923</v>
          </cell>
          <cell r="AQ80">
            <v>0.84799374999999999</v>
          </cell>
          <cell r="AR80">
            <v>1.8444741569651396E-2</v>
          </cell>
          <cell r="AS80">
            <v>8237.7553765943285</v>
          </cell>
          <cell r="AT80">
            <v>0.70832419117647005</v>
          </cell>
          <cell r="AU80">
            <v>1.5406784134649978E-2</v>
          </cell>
          <cell r="AV80">
            <v>8559.391618832422</v>
          </cell>
        </row>
        <row r="81">
          <cell r="B81">
            <v>73</v>
          </cell>
          <cell r="C81">
            <v>2.4202832029560428E-2</v>
          </cell>
          <cell r="D81">
            <v>0.83872549019607778</v>
          </cell>
          <cell r="E81">
            <v>2.0299532158126403E-2</v>
          </cell>
          <cell r="F81">
            <v>8160.7971510880552</v>
          </cell>
          <cell r="G81">
            <v>0.96499999999999997</v>
          </cell>
          <cell r="H81">
            <v>2.3355732908525811E-2</v>
          </cell>
          <cell r="I81">
            <v>7833.1053861876544</v>
          </cell>
          <cell r="J81">
            <v>0.95</v>
          </cell>
          <cell r="K81">
            <v>2.2992690428082406E-2</v>
          </cell>
          <cell r="L81">
            <v>7886.9329895337332</v>
          </cell>
          <cell r="M81">
            <v>0.92500000000000004</v>
          </cell>
          <cell r="N81">
            <v>2.2387619627343397E-2</v>
          </cell>
          <cell r="O81">
            <v>7911.0645569998778</v>
          </cell>
          <cell r="P81">
            <v>0.809370098039215</v>
          </cell>
          <cell r="Q81">
            <v>1.9589048532591975E-2</v>
          </cell>
          <cell r="R81">
            <v>8217.4298750986491</v>
          </cell>
          <cell r="S81">
            <v>0.79678921568627381</v>
          </cell>
          <cell r="T81">
            <v>1.928455555022008E-2</v>
          </cell>
          <cell r="U81">
            <v>8261.6304659432681</v>
          </cell>
          <cell r="V81">
            <v>0.77582107843137194</v>
          </cell>
          <cell r="W81">
            <v>1.8777067246266922E-2</v>
          </cell>
          <cell r="X81">
            <v>8282.6110416699157</v>
          </cell>
          <cell r="Y81">
            <v>0.91674999999999995</v>
          </cell>
          <cell r="Z81">
            <v>2.2187946263099521E-2</v>
          </cell>
          <cell r="AA81">
            <v>7951.2416060583391</v>
          </cell>
          <cell r="AB81">
            <v>0.892625</v>
          </cell>
          <cell r="AC81">
            <v>2.1604052940386375E-2</v>
          </cell>
          <cell r="AD81">
            <v>7974.7042436760185</v>
          </cell>
          <cell r="AE81">
            <v>0.87875000000000003</v>
          </cell>
          <cell r="AF81">
            <v>2.1268238645976226E-2</v>
          </cell>
          <cell r="AG81">
            <v>8025.3493652407451</v>
          </cell>
          <cell r="AH81">
            <v>0.76890159313725426</v>
          </cell>
          <cell r="AI81">
            <v>1.8609596105962377E-2</v>
          </cell>
          <cell r="AJ81">
            <v>8315.3592487148489</v>
          </cell>
          <cell r="AK81">
            <v>0.74866734068627394</v>
          </cell>
          <cell r="AL81">
            <v>1.8119869892647581E-2</v>
          </cell>
          <cell r="AM81">
            <v>8335.7271068109585</v>
          </cell>
          <cell r="AN81">
            <v>0.73703002450980326</v>
          </cell>
          <cell r="AO81">
            <v>1.7838213883953572E-2</v>
          </cell>
          <cell r="AP81">
            <v>8377.1705763310692</v>
          </cell>
          <cell r="AQ81">
            <v>0.84799374999999999</v>
          </cell>
          <cell r="AR81">
            <v>2.0523850293367056E-2</v>
          </cell>
          <cell r="AS81">
            <v>8085.8121075590398</v>
          </cell>
          <cell r="AT81">
            <v>0.71123397365196017</v>
          </cell>
          <cell r="AU81">
            <v>1.72138763980152E-2</v>
          </cell>
          <cell r="AV81">
            <v>8427.518919837139</v>
          </cell>
        </row>
        <row r="82">
          <cell r="B82">
            <v>74</v>
          </cell>
          <cell r="C82">
            <v>2.7123933987204255E-2</v>
          </cell>
          <cell r="D82">
            <v>0.84215686274509738</v>
          </cell>
          <cell r="E82">
            <v>2.2842607151969056E-2</v>
          </cell>
          <cell r="F82">
            <v>7995.1367868835969</v>
          </cell>
          <cell r="G82">
            <v>0.96499999999999997</v>
          </cell>
          <cell r="H82">
            <v>2.6174596297652106E-2</v>
          </cell>
          <cell r="I82">
            <v>7650.1574689435211</v>
          </cell>
          <cell r="J82">
            <v>0.95</v>
          </cell>
          <cell r="K82">
            <v>2.5767737287844043E-2</v>
          </cell>
          <cell r="L82">
            <v>7705.591180878354</v>
          </cell>
          <cell r="M82">
            <v>0.92500000000000004</v>
          </cell>
          <cell r="N82">
            <v>2.5089638938163936E-2</v>
          </cell>
          <cell r="O82">
            <v>7733.954652850407</v>
          </cell>
          <cell r="P82">
            <v>0.81268137254901895</v>
          </cell>
          <cell r="Q82">
            <v>2.2043115901650139E-2</v>
          </cell>
          <cell r="R82">
            <v>8056.4582424621703</v>
          </cell>
          <cell r="S82">
            <v>0.80004901960784247</v>
          </cell>
          <cell r="T82">
            <v>2.17004767943706E-2</v>
          </cell>
          <cell r="U82">
            <v>8102.308594287394</v>
          </cell>
          <cell r="V82">
            <v>0.77899509803921507</v>
          </cell>
          <cell r="W82">
            <v>2.1129411615571376E-2</v>
          </cell>
          <cell r="X82">
            <v>8127.0878971658067</v>
          </cell>
          <cell r="Y82">
            <v>0.91674999999999995</v>
          </cell>
          <cell r="Z82">
            <v>2.4865866482769498E-2</v>
          </cell>
          <cell r="AA82">
            <v>7774.8198845781953</v>
          </cell>
          <cell r="AB82">
            <v>0.892625</v>
          </cell>
          <cell r="AC82">
            <v>2.4211501575328198E-2</v>
          </cell>
          <cell r="AD82">
            <v>7802.4183110117183</v>
          </cell>
          <cell r="AE82">
            <v>0.87875000000000003</v>
          </cell>
          <cell r="AF82">
            <v>2.383515699125574E-2</v>
          </cell>
          <cell r="AG82">
            <v>7854.6643197234707</v>
          </cell>
          <cell r="AH82">
            <v>0.77204730392156795</v>
          </cell>
          <cell r="AI82">
            <v>2.0940960106567631E-2</v>
          </cell>
          <cell r="AJ82">
            <v>8160.6137716202875</v>
          </cell>
          <cell r="AK82">
            <v>0.75173026960784262</v>
          </cell>
          <cell r="AL82">
            <v>2.0389882209026381E-2</v>
          </cell>
          <cell r="AM82">
            <v>8184.6848161749285</v>
          </cell>
          <cell r="AN82">
            <v>0.74004534313725434</v>
          </cell>
          <cell r="AO82">
            <v>2.0072941034792808E-2</v>
          </cell>
          <cell r="AP82">
            <v>8227.7368158481131</v>
          </cell>
          <cell r="AQ82">
            <v>0.84799374999999999</v>
          </cell>
          <cell r="AR82">
            <v>2.300092649656179E-2</v>
          </cell>
          <cell r="AS82">
            <v>7919.8601103632036</v>
          </cell>
          <cell r="AT82">
            <v>0.7141437561274504</v>
          </cell>
          <cell r="AU82">
            <v>1.937038809857506E-2</v>
          </cell>
          <cell r="AV82">
            <v>8282.4486508091286</v>
          </cell>
        </row>
        <row r="83">
          <cell r="B83">
            <v>75</v>
          </cell>
          <cell r="C83">
            <v>3.0494984551881328E-2</v>
          </cell>
          <cell r="D83">
            <v>0.84558823529411697</v>
          </cell>
          <cell r="E83">
            <v>2.5786200172546691E-2</v>
          </cell>
          <cell r="F83">
            <v>7812.5070181345591</v>
          </cell>
          <cell r="G83">
            <v>0.96499999999999997</v>
          </cell>
          <cell r="H83">
            <v>2.9427660092565481E-2</v>
          </cell>
          <cell r="I83">
            <v>7449.9176855804562</v>
          </cell>
          <cell r="J83">
            <v>0.95</v>
          </cell>
          <cell r="K83">
            <v>2.8970235324287261E-2</v>
          </cell>
          <cell r="L83">
            <v>7507.0355316819523</v>
          </cell>
          <cell r="M83">
            <v>0.92500000000000004</v>
          </cell>
          <cell r="N83">
            <v>2.820786071049023E-2</v>
          </cell>
          <cell r="O83">
            <v>7539.9125230462569</v>
          </cell>
          <cell r="P83">
            <v>0.81599264705882291</v>
          </cell>
          <cell r="Q83">
            <v>2.4883683166507558E-2</v>
          </cell>
          <cell r="R83">
            <v>7878.8687996667722</v>
          </cell>
          <cell r="S83">
            <v>0.80330882352941113</v>
          </cell>
          <cell r="T83">
            <v>2.4496890163919358E-2</v>
          </cell>
          <cell r="U83">
            <v>7926.4846346562308</v>
          </cell>
          <cell r="V83">
            <v>0.78216911764705821</v>
          </cell>
          <cell r="W83">
            <v>2.3852235159605689E-2</v>
          </cell>
          <cell r="X83">
            <v>7955.3673117506623</v>
          </cell>
          <cell r="Y83">
            <v>0.91674999999999995</v>
          </cell>
          <cell r="Z83">
            <v>2.7956277087937208E-2</v>
          </cell>
          <cell r="AA83">
            <v>7581.492251400693</v>
          </cell>
          <cell r="AB83">
            <v>0.892625</v>
          </cell>
          <cell r="AC83">
            <v>2.7220585585623069E-2</v>
          </cell>
          <cell r="AD83">
            <v>7613.5100477832893</v>
          </cell>
          <cell r="AE83">
            <v>0.87875000000000003</v>
          </cell>
          <cell r="AF83">
            <v>2.6797467674965717E-2</v>
          </cell>
          <cell r="AG83">
            <v>7667.447162549247</v>
          </cell>
          <cell r="AH83">
            <v>0.77519301470588176</v>
          </cell>
          <cell r="AI83">
            <v>2.3639499008182178E-2</v>
          </cell>
          <cell r="AJ83">
            <v>7989.72268418368</v>
          </cell>
          <cell r="AK83">
            <v>0.75479319852941118</v>
          </cell>
          <cell r="AL83">
            <v>2.301740692901949E-2</v>
          </cell>
          <cell r="AM83">
            <v>8017.8000568551151</v>
          </cell>
          <cell r="AN83">
            <v>0.74306066176470531</v>
          </cell>
          <cell r="AO83">
            <v>2.2659623401625407E-2</v>
          </cell>
          <cell r="AP83">
            <v>8062.5819398937992</v>
          </cell>
          <cell r="AQ83">
            <v>0.84799374999999999</v>
          </cell>
          <cell r="AR83">
            <v>2.5859556306341916E-2</v>
          </cell>
          <cell r="AS83">
            <v>7737.6959901016871</v>
          </cell>
          <cell r="AT83">
            <v>0.71705353860294063</v>
          </cell>
          <cell r="AU83">
            <v>2.1866536582568517E-2</v>
          </cell>
          <cell r="AV83">
            <v>8122.0144060364364</v>
          </cell>
        </row>
        <row r="84">
          <cell r="B84">
            <v>76</v>
          </cell>
          <cell r="C84">
            <v>3.4369804180364782E-2</v>
          </cell>
          <cell r="D84">
            <v>0.84901960784313657</v>
          </cell>
          <cell r="E84">
            <v>2.9180637666858703E-2</v>
          </cell>
          <cell r="F84">
            <v>7611.0521483155153</v>
          </cell>
          <cell r="G84">
            <v>0.96499999999999997</v>
          </cell>
          <cell r="H84">
            <v>3.3166861034052017E-2</v>
          </cell>
          <cell r="I84">
            <v>7230.6840402116022</v>
          </cell>
          <cell r="J84">
            <v>0.95</v>
          </cell>
          <cell r="K84">
            <v>3.2651313971346539E-2</v>
          </cell>
          <cell r="L84">
            <v>7289.5549457413408</v>
          </cell>
          <cell r="M84">
            <v>0.92500000000000004</v>
          </cell>
          <cell r="N84">
            <v>3.1792068866837428E-2</v>
          </cell>
          <cell r="O84">
            <v>7327.227720826887</v>
          </cell>
          <cell r="P84">
            <v>0.81930392156862675</v>
          </cell>
          <cell r="Q84">
            <v>2.8159315348518649E-2</v>
          </cell>
          <cell r="R84">
            <v>7682.8135247453829</v>
          </cell>
          <cell r="S84">
            <v>0.80656862745097968</v>
          </cell>
          <cell r="T84">
            <v>2.7721605783515766E-2</v>
          </cell>
          <cell r="U84">
            <v>7732.3104111750627</v>
          </cell>
          <cell r="V84">
            <v>0.78534313725490135</v>
          </cell>
          <cell r="W84">
            <v>2.6992089841844303E-2</v>
          </cell>
          <cell r="X84">
            <v>7765.614019849746</v>
          </cell>
          <cell r="Y84">
            <v>0.91674999999999995</v>
          </cell>
          <cell r="Z84">
            <v>3.150851798234941E-2</v>
          </cell>
          <cell r="AA84">
            <v>7369.5419532804863</v>
          </cell>
          <cell r="AB84">
            <v>0.892625</v>
          </cell>
          <cell r="AC84">
            <v>3.0679346456498113E-2</v>
          </cell>
          <cell r="AD84">
            <v>7406.2658459206023</v>
          </cell>
          <cell r="AE84">
            <v>0.87875000000000003</v>
          </cell>
          <cell r="AF84">
            <v>3.0202465423495552E-2</v>
          </cell>
          <cell r="AG84">
            <v>7461.9789950613258</v>
          </cell>
          <cell r="AH84">
            <v>0.77833872549019534</v>
          </cell>
          <cell r="AI84">
            <v>2.6751349581092713E-2</v>
          </cell>
          <cell r="AJ84">
            <v>7800.8496427152695</v>
          </cell>
          <cell r="AK84">
            <v>0.75785612745097974</v>
          </cell>
          <cell r="AL84">
            <v>2.604736669737975E-2</v>
          </cell>
          <cell r="AM84">
            <v>7833.2510902709655</v>
          </cell>
          <cell r="AN84">
            <v>0.74607598039215628</v>
          </cell>
          <cell r="AO84">
            <v>2.5642485349752088E-2</v>
          </cell>
          <cell r="AP84">
            <v>7879.8868694910589</v>
          </cell>
          <cell r="AQ84">
            <v>0.84799374999999999</v>
          </cell>
          <cell r="AR84">
            <v>2.9145379133673207E-2</v>
          </cell>
          <cell r="AS84">
            <v>7537.602604964296</v>
          </cell>
          <cell r="AT84">
            <v>0.71996332107843075</v>
          </cell>
          <cell r="AU84">
            <v>2.4744998362510762E-2</v>
          </cell>
          <cell r="AV84">
            <v>7944.4140809026921</v>
          </cell>
        </row>
        <row r="85">
          <cell r="B85">
            <v>77</v>
          </cell>
          <cell r="C85">
            <v>3.8849244303172319E-2</v>
          </cell>
          <cell r="D85">
            <v>0.85245098039215617</v>
          </cell>
          <cell r="E85">
            <v>3.3117076393733631E-2</v>
          </cell>
          <cell r="F85">
            <v>7388.9567933119533</v>
          </cell>
          <cell r="G85">
            <v>0.96499999999999997</v>
          </cell>
          <cell r="H85">
            <v>3.7489520752561289E-2</v>
          </cell>
          <cell r="I85">
            <v>6990.8649474687663</v>
          </cell>
          <cell r="J85">
            <v>0.95</v>
          </cell>
          <cell r="K85">
            <v>3.69067820880137E-2</v>
          </cell>
          <cell r="L85">
            <v>7051.541398496558</v>
          </cell>
          <cell r="M85">
            <v>0.92500000000000004</v>
          </cell>
          <cell r="N85">
            <v>3.5935550980434397E-2</v>
          </cell>
          <cell r="O85">
            <v>7094.2799925233585</v>
          </cell>
          <cell r="P85">
            <v>0.8226151960784307</v>
          </cell>
          <cell r="Q85">
            <v>3.1957978719952956E-2</v>
          </cell>
          <cell r="R85">
            <v>7466.4707559382132</v>
          </cell>
          <cell r="S85">
            <v>0.80982843137254834</v>
          </cell>
          <cell r="T85">
            <v>3.1461222574046946E-2</v>
          </cell>
          <cell r="U85">
            <v>7517.958350160693</v>
          </cell>
          <cell r="V85">
            <v>0.78851715686274448</v>
          </cell>
          <cell r="W85">
            <v>3.063329566420361E-2</v>
          </cell>
          <cell r="X85">
            <v>7556.0038685488762</v>
          </cell>
          <cell r="Y85">
            <v>0.91674999999999995</v>
          </cell>
          <cell r="Z85">
            <v>3.5615044714933222E-2</v>
          </cell>
          <cell r="AA85">
            <v>7137.3386081238696</v>
          </cell>
          <cell r="AB85">
            <v>0.892625</v>
          </cell>
          <cell r="AC85">
            <v>3.4677806696119189E-2</v>
          </cell>
          <cell r="AD85">
            <v>7179.0464500846756</v>
          </cell>
          <cell r="AE85">
            <v>0.87875000000000003</v>
          </cell>
          <cell r="AF85">
            <v>3.4138773431412674E-2</v>
          </cell>
          <cell r="AG85">
            <v>7236.6088324721359</v>
          </cell>
          <cell r="AH85">
            <v>0.78148443627450914</v>
          </cell>
          <cell r="AI85">
            <v>3.0360079783955305E-2</v>
          </cell>
          <cell r="AJ85">
            <v>7592.1663868934511</v>
          </cell>
          <cell r="AK85">
            <v>0.76091905637254842</v>
          </cell>
          <cell r="AL85">
            <v>2.9561130315956485E-2</v>
          </cell>
          <cell r="AM85">
            <v>7629.2155266900281</v>
          </cell>
          <cell r="AN85">
            <v>0.74909129901960725</v>
          </cell>
          <cell r="AO85">
            <v>2.9101630880993427E-2</v>
          </cell>
          <cell r="AP85">
            <v>7677.8269858824306</v>
          </cell>
          <cell r="AQ85">
            <v>0.84799374999999999</v>
          </cell>
          <cell r="AR85">
            <v>3.2943916361313233E-2</v>
          </cell>
          <cell r="AS85">
            <v>7317.9163192836486</v>
          </cell>
          <cell r="AT85">
            <v>0.72287310355392098</v>
          </cell>
          <cell r="AU85">
            <v>2.8083073800158658E-2</v>
          </cell>
          <cell r="AV85">
            <v>7747.8295674796473</v>
          </cell>
        </row>
        <row r="86">
          <cell r="B86">
            <v>78</v>
          </cell>
          <cell r="C86">
            <v>4.3863208174768596E-2</v>
          </cell>
          <cell r="D86">
            <v>0.85588235294117576</v>
          </cell>
          <cell r="E86">
            <v>3.7541745820169559E-2</v>
          </cell>
          <cell r="F86">
            <v>7144.2561467178448</v>
          </cell>
          <cell r="G86">
            <v>0.96499999999999997</v>
          </cell>
          <cell r="H86">
            <v>4.2327995888651694E-2</v>
          </cell>
          <cell r="I86">
            <v>6728.7807709422823</v>
          </cell>
          <cell r="J86">
            <v>0.95</v>
          </cell>
          <cell r="K86">
            <v>4.1670047766030165E-2</v>
          </cell>
          <cell r="L86">
            <v>6791.2916967176379</v>
          </cell>
          <cell r="M86">
            <v>0.92500000000000004</v>
          </cell>
          <cell r="N86">
            <v>4.0573467561660956E-2</v>
          </cell>
          <cell r="O86">
            <v>6839.3431321825592</v>
          </cell>
          <cell r="P86">
            <v>0.82592647058823454</v>
          </cell>
          <cell r="Q86">
            <v>3.6227784716463624E-2</v>
          </cell>
          <cell r="R86">
            <v>7227.8574424067883</v>
          </cell>
          <cell r="S86">
            <v>0.81308823529411689</v>
          </cell>
          <cell r="T86">
            <v>3.5664658529161078E-2</v>
          </cell>
          <cell r="U86">
            <v>7281.4341892038728</v>
          </cell>
          <cell r="V86">
            <v>0.79169117647058762</v>
          </cell>
          <cell r="W86">
            <v>3.4726114883656845E-2</v>
          </cell>
          <cell r="X86">
            <v>7324.5385680037525</v>
          </cell>
          <cell r="Y86">
            <v>0.91674999999999995</v>
          </cell>
          <cell r="Z86">
            <v>4.0211596094219107E-2</v>
          </cell>
          <cell r="AA86">
            <v>6883.1419744499181</v>
          </cell>
          <cell r="AB86">
            <v>0.892625</v>
          </cell>
          <cell r="AC86">
            <v>3.9153396197002817E-2</v>
          </cell>
          <cell r="AD86">
            <v>6930.0928650261785</v>
          </cell>
          <cell r="AE86">
            <v>0.87875000000000003</v>
          </cell>
          <cell r="AF86">
            <v>3.8544794183577903E-2</v>
          </cell>
          <cell r="AG86">
            <v>6989.5598831286097</v>
          </cell>
          <cell r="AH86">
            <v>0.78463014705882272</v>
          </cell>
          <cell r="AI86">
            <v>3.441639548064044E-2</v>
          </cell>
          <cell r="AJ86">
            <v>7361.6676096543024</v>
          </cell>
          <cell r="AK86">
            <v>0.76398198529411698</v>
          </cell>
          <cell r="AL86">
            <v>3.3510700862728851E-2</v>
          </cell>
          <cell r="AM86">
            <v>7403.6872922970251</v>
          </cell>
          <cell r="AN86">
            <v>0.75210661764705811</v>
          </cell>
          <cell r="AO86">
            <v>3.2989809139473997E-2</v>
          </cell>
          <cell r="AP86">
            <v>7454.3896989711502</v>
          </cell>
          <cell r="AQ86">
            <v>0.84799374999999999</v>
          </cell>
          <cell r="AR86">
            <v>3.7195726387152676E-2</v>
          </cell>
          <cell r="AS86">
            <v>7076.8354961220793</v>
          </cell>
          <cell r="AT86">
            <v>0.7257828860294111</v>
          </cell>
          <cell r="AU86">
            <v>3.1835165819592406E-2</v>
          </cell>
          <cell r="AV86">
            <v>7530.2466979450655</v>
          </cell>
        </row>
        <row r="87">
          <cell r="B87">
            <v>79</v>
          </cell>
          <cell r="C87">
            <v>4.944876142526404E-2</v>
          </cell>
          <cell r="D87">
            <v>0.85931372549019536</v>
          </cell>
          <cell r="E87">
            <v>4.2491999401219505E-2</v>
          </cell>
          <cell r="F87">
            <v>6876.0482983835791</v>
          </cell>
          <cell r="G87">
            <v>0.96499999999999997</v>
          </cell>
          <cell r="H87">
            <v>4.7718054775379798E-2</v>
          </cell>
          <cell r="I87">
            <v>6443.9649661341991</v>
          </cell>
          <cell r="J87">
            <v>0.95</v>
          </cell>
          <cell r="K87">
            <v>4.6976323354000836E-2</v>
          </cell>
          <cell r="L87">
            <v>6508.2982473223701</v>
          </cell>
          <cell r="M87">
            <v>0.92500000000000004</v>
          </cell>
          <cell r="N87">
            <v>4.5740104318369237E-2</v>
          </cell>
          <cell r="O87">
            <v>6561.8472654658817</v>
          </cell>
          <cell r="P87">
            <v>0.82923774509803849</v>
          </cell>
          <cell r="Q87">
            <v>4.1004779422176819E-2</v>
          </cell>
          <cell r="R87">
            <v>6966.0081790219856</v>
          </cell>
          <cell r="S87">
            <v>0.81634803921568555</v>
          </cell>
          <cell r="T87">
            <v>4.0367399431158531E-2</v>
          </cell>
          <cell r="U87">
            <v>7021.7443252433577</v>
          </cell>
          <cell r="V87">
            <v>0.79486519607843076</v>
          </cell>
          <cell r="W87">
            <v>3.9305099446128047E-2</v>
          </cell>
          <cell r="X87">
            <v>7070.1858002214785</v>
          </cell>
          <cell r="Y87">
            <v>0.91674999999999995</v>
          </cell>
          <cell r="Z87">
            <v>4.5332152036610805E-2</v>
          </cell>
          <cell r="AA87">
            <v>6606.3598495141723</v>
          </cell>
          <cell r="AB87">
            <v>0.892625</v>
          </cell>
          <cell r="AC87">
            <v>4.4139200667226312E-2</v>
          </cell>
          <cell r="AD87">
            <v>6658.7561933997858</v>
          </cell>
          <cell r="AE87">
            <v>0.87875000000000003</v>
          </cell>
          <cell r="AF87">
            <v>4.3453099102450779E-2</v>
          </cell>
          <cell r="AG87">
            <v>6720.1487359996245</v>
          </cell>
          <cell r="AH87">
            <v>0.78777585784313653</v>
          </cell>
          <cell r="AI87">
            <v>3.8954540451067977E-2</v>
          </cell>
          <cell r="AJ87">
            <v>7108.3055458034187</v>
          </cell>
          <cell r="AK87">
            <v>0.76704491421568566</v>
          </cell>
          <cell r="AL87">
            <v>3.7929420965513563E-2</v>
          </cell>
          <cell r="AM87">
            <v>7155.5845421636723</v>
          </cell>
          <cell r="AN87">
            <v>0.75512193627450919</v>
          </cell>
          <cell r="AO87">
            <v>3.7339844473821639E-2</v>
          </cell>
          <cell r="AP87">
            <v>7208.4708055508308</v>
          </cell>
          <cell r="AQ87">
            <v>0.84799374999999999</v>
          </cell>
          <cell r="AR87">
            <v>4.1932240633864998E-2</v>
          </cell>
          <cell r="AS87">
            <v>6813.6074593214325</v>
          </cell>
          <cell r="AT87">
            <v>0.72869266850490133</v>
          </cell>
          <cell r="AU87">
            <v>3.6032949917237884E-2</v>
          </cell>
          <cell r="AV87">
            <v>7290.5200456535458</v>
          </cell>
        </row>
        <row r="88">
          <cell r="B88">
            <v>80</v>
          </cell>
          <cell r="C88">
            <v>5.5552651060726981E-2</v>
          </cell>
          <cell r="D88">
            <v>0.86274509803921495</v>
          </cell>
          <cell r="E88">
            <v>4.79277773857252E-2</v>
          </cell>
          <cell r="F88">
            <v>6583.8712582059079</v>
          </cell>
          <cell r="G88">
            <v>0.96499999999999997</v>
          </cell>
          <cell r="H88">
            <v>5.3608308273601538E-2</v>
          </cell>
          <cell r="I88">
            <v>6136.471492909579</v>
          </cell>
          <cell r="J88">
            <v>0.95</v>
          </cell>
          <cell r="K88">
            <v>5.2775018507690626E-2</v>
          </cell>
          <cell r="L88">
            <v>6202.5623243718774</v>
          </cell>
          <cell r="M88">
            <v>0.92500000000000004</v>
          </cell>
          <cell r="N88">
            <v>5.1386202231172462E-2</v>
          </cell>
          <cell r="O88">
            <v>6261.7076870222663</v>
          </cell>
          <cell r="P88">
            <v>0.83254901960784244</v>
          </cell>
          <cell r="Q88">
            <v>4.6250305177224817E-2</v>
          </cell>
          <cell r="R88">
            <v>6680.3685501881091</v>
          </cell>
          <cell r="S88">
            <v>0.81960784313725421</v>
          </cell>
          <cell r="T88">
            <v>4.5531388516438939E-2</v>
          </cell>
          <cell r="U88">
            <v>6738.2947673627887</v>
          </cell>
          <cell r="V88">
            <v>0.7980392156862739</v>
          </cell>
          <cell r="W88">
            <v>4.4333194081795813E-2</v>
          </cell>
          <cell r="X88">
            <v>6792.2914442411711</v>
          </cell>
          <cell r="Y88">
            <v>0.91674999999999995</v>
          </cell>
          <cell r="Z88">
            <v>5.0927892859921456E-2</v>
          </cell>
          <cell r="AA88">
            <v>6306.8793404074349</v>
          </cell>
          <cell r="AB88">
            <v>0.892625</v>
          </cell>
          <cell r="AC88">
            <v>4.9587685153081422E-2</v>
          </cell>
          <cell r="AD88">
            <v>6364.8440175851765</v>
          </cell>
          <cell r="AE88">
            <v>0.87875000000000003</v>
          </cell>
          <cell r="AF88">
            <v>4.8816892119613833E-2</v>
          </cell>
          <cell r="AG88">
            <v>6428.1374469910234</v>
          </cell>
          <cell r="AH88">
            <v>0.79092156862745033</v>
          </cell>
          <cell r="AI88">
            <v>4.3937789918363578E-2</v>
          </cell>
          <cell r="AJ88">
            <v>6831.404769880869</v>
          </cell>
          <cell r="AK88">
            <v>0.77010784313725433</v>
          </cell>
          <cell r="AL88">
            <v>4.2781532288932958E-2</v>
          </cell>
          <cell r="AM88">
            <v>6884.1773638096247</v>
          </cell>
          <cell r="AN88">
            <v>0.75813725490196016</v>
          </cell>
          <cell r="AO88">
            <v>4.2116534377706016E-2</v>
          </cell>
          <cell r="AP88">
            <v>6939.3076267774786</v>
          </cell>
          <cell r="AQ88">
            <v>0.84799374999999999</v>
          </cell>
          <cell r="AR88">
            <v>4.7108300895427349E-2</v>
          </cell>
          <cell r="AS88">
            <v>6527.8976317524684</v>
          </cell>
          <cell r="AT88">
            <v>0.73160245098039156</v>
          </cell>
          <cell r="AU88">
            <v>4.0642455674486308E-2</v>
          </cell>
          <cell r="AV88">
            <v>7027.8211019778928</v>
          </cell>
        </row>
        <row r="89">
          <cell r="B89">
            <v>81</v>
          </cell>
          <cell r="C89">
            <v>6.2269827883482627E-2</v>
          </cell>
          <cell r="D89">
            <v>0.86617647058823455</v>
          </cell>
          <cell r="E89">
            <v>5.3936659740251816E-2</v>
          </cell>
          <cell r="F89">
            <v>6268.320942206341</v>
          </cell>
          <cell r="G89">
            <v>0.96499999999999997</v>
          </cell>
          <cell r="H89">
            <v>6.0090383907560732E-2</v>
          </cell>
          <cell r="I89">
            <v>5807.5056374055148</v>
          </cell>
          <cell r="J89">
            <v>0.95</v>
          </cell>
          <cell r="K89">
            <v>5.9156336489308493E-2</v>
          </cell>
          <cell r="L89">
            <v>5875.2219829080468</v>
          </cell>
          <cell r="M89">
            <v>0.92500000000000004</v>
          </cell>
          <cell r="N89">
            <v>5.7599590792221433E-2</v>
          </cell>
          <cell r="O89">
            <v>5939.9423095044531</v>
          </cell>
          <cell r="P89">
            <v>0.83586029411764629</v>
          </cell>
          <cell r="Q89">
            <v>5.2048876649343004E-2</v>
          </cell>
          <cell r="R89">
            <v>6371.3994660455737</v>
          </cell>
          <cell r="S89">
            <v>0.82286764705882276</v>
          </cell>
          <cell r="T89">
            <v>5.1239826753239223E-2</v>
          </cell>
          <cell r="U89">
            <v>6431.4908503717061</v>
          </cell>
          <cell r="V89">
            <v>0.80121323529411703</v>
          </cell>
          <cell r="W89">
            <v>4.9891410259732934E-2</v>
          </cell>
          <cell r="X89">
            <v>6491.1674693835057</v>
          </cell>
          <cell r="Y89">
            <v>0.91674999999999995</v>
          </cell>
          <cell r="Z89">
            <v>5.7085864712182695E-2</v>
          </cell>
          <cell r="AA89">
            <v>5985.6832650787128</v>
          </cell>
          <cell r="AB89">
            <v>0.892625</v>
          </cell>
          <cell r="AC89">
            <v>5.558360511449368E-2</v>
          </cell>
          <cell r="AD89">
            <v>6049.2261363926891</v>
          </cell>
          <cell r="AE89">
            <v>0.87875000000000003</v>
          </cell>
          <cell r="AF89">
            <v>5.4719611252610358E-2</v>
          </cell>
          <cell r="AG89">
            <v>6114.3357547112128</v>
          </cell>
          <cell r="AH89">
            <v>0.79406727941176392</v>
          </cell>
          <cell r="AI89">
            <v>4.944643281687585E-2</v>
          </cell>
          <cell r="AJ89">
            <v>6531.2479422545366</v>
          </cell>
          <cell r="AK89">
            <v>0.7731707720588229</v>
          </cell>
          <cell r="AL89">
            <v>4.8145210900642284E-2</v>
          </cell>
          <cell r="AM89">
            <v>6589.6617076370612</v>
          </cell>
          <cell r="AN89">
            <v>0.76115257352941113</v>
          </cell>
          <cell r="AO89">
            <v>4.7396839746746286E-2</v>
          </cell>
          <cell r="AP89">
            <v>6647.0480385568271</v>
          </cell>
          <cell r="AQ89">
            <v>0.84799374999999999</v>
          </cell>
          <cell r="AR89">
            <v>5.2804424858768996E-2</v>
          </cell>
          <cell r="AS89">
            <v>6220.3794659013256</v>
          </cell>
          <cell r="AT89">
            <v>0.73451223345588168</v>
          </cell>
          <cell r="AU89">
            <v>4.5737950355610159E-2</v>
          </cell>
          <cell r="AV89">
            <v>6742.1931943525369</v>
          </cell>
        </row>
        <row r="90">
          <cell r="B90">
            <v>82</v>
          </cell>
          <cell r="C90">
            <v>6.9833971380818885E-2</v>
          </cell>
          <cell r="D90">
            <v>0.86960784313725414</v>
          </cell>
          <cell r="E90">
            <v>6.0728169230182642E-2</v>
          </cell>
          <cell r="F90">
            <v>5930.2286484038623</v>
          </cell>
          <cell r="G90">
            <v>0.96499999999999997</v>
          </cell>
          <cell r="H90">
            <v>6.7389782382490215E-2</v>
          </cell>
          <cell r="I90">
            <v>5458.530394108494</v>
          </cell>
          <cell r="J90">
            <v>0.95</v>
          </cell>
          <cell r="K90">
            <v>6.6342272811777944E-2</v>
          </cell>
          <cell r="L90">
            <v>5527.6653743377556</v>
          </cell>
          <cell r="M90">
            <v>0.92500000000000004</v>
          </cell>
          <cell r="N90">
            <v>6.4596423527257474E-2</v>
          </cell>
          <cell r="O90">
            <v>5597.8040631475942</v>
          </cell>
          <cell r="P90">
            <v>0.83917156862745024</v>
          </cell>
          <cell r="Q90">
            <v>5.8602683307126251E-2</v>
          </cell>
          <cell r="R90">
            <v>6039.7752811536775</v>
          </cell>
          <cell r="S90">
            <v>0.82612745098039142</v>
          </cell>
          <cell r="T90">
            <v>5.7691760768673508E-2</v>
          </cell>
          <cell r="U90">
            <v>6101.9423734336169</v>
          </cell>
          <cell r="V90">
            <v>0.80438725490196017</v>
          </cell>
          <cell r="W90">
            <v>5.6173556537918952E-2</v>
          </cell>
          <cell r="X90">
            <v>6167.3139701038608</v>
          </cell>
          <cell r="Y90">
            <v>0.91674999999999995</v>
          </cell>
          <cell r="Z90">
            <v>6.402029326336571E-2</v>
          </cell>
          <cell r="AA90">
            <v>5643.9853599984535</v>
          </cell>
          <cell r="AB90">
            <v>0.892625</v>
          </cell>
          <cell r="AC90">
            <v>6.2335548703803458E-2</v>
          </cell>
          <cell r="AD90">
            <v>5712.9883395791639</v>
          </cell>
          <cell r="AE90">
            <v>0.87875000000000003</v>
          </cell>
          <cell r="AF90">
            <v>6.1366602350894597E-2</v>
          </cell>
          <cell r="AG90">
            <v>5779.7616791454793</v>
          </cell>
          <cell r="AH90">
            <v>0.79721299019607772</v>
          </cell>
          <cell r="AI90">
            <v>5.5672549141769938E-2</v>
          </cell>
          <cell r="AJ90">
            <v>6208.3010296674884</v>
          </cell>
          <cell r="AK90">
            <v>0.77623370098039146</v>
          </cell>
          <cell r="AL90">
            <v>5.4207482059091781E-2</v>
          </cell>
          <cell r="AM90">
            <v>6272.4010549589884</v>
          </cell>
          <cell r="AN90">
            <v>0.76416789215686209</v>
          </cell>
          <cell r="AO90">
            <v>5.3364878711023002E-2</v>
          </cell>
          <cell r="AP90">
            <v>6331.9989678844249</v>
          </cell>
          <cell r="AQ90">
            <v>0.84799374999999999</v>
          </cell>
          <cell r="AR90">
            <v>5.9218771268613281E-2</v>
          </cell>
          <cell r="AS90">
            <v>5891.9159058011091</v>
          </cell>
          <cell r="AT90">
            <v>0.73742201593137191</v>
          </cell>
          <cell r="AU90">
            <v>5.1497107956137191E-2</v>
          </cell>
          <cell r="AV90">
            <v>6433.8190967413084</v>
          </cell>
        </row>
        <row r="91">
          <cell r="B91">
            <v>83</v>
          </cell>
          <cell r="C91">
            <v>7.8341466008383348E-2</v>
          </cell>
          <cell r="D91">
            <v>0.87303921568627374</v>
          </cell>
          <cell r="E91">
            <v>6.8395172039671867E-2</v>
          </cell>
          <cell r="F91">
            <v>5570.0967194699151</v>
          </cell>
          <cell r="G91">
            <v>0.96499999999999997</v>
          </cell>
          <cell r="H91">
            <v>7.5599514698089926E-2</v>
          </cell>
          <cell r="I91">
            <v>5090.6812187213136</v>
          </cell>
          <cell r="J91">
            <v>0.95</v>
          </cell>
          <cell r="K91">
            <v>7.4424392707964179E-2</v>
          </cell>
          <cell r="L91">
            <v>5160.9474900612213</v>
          </cell>
          <cell r="M91">
            <v>0.92500000000000004</v>
          </cell>
          <cell r="N91">
            <v>7.2465856057754602E-2</v>
          </cell>
          <cell r="O91">
            <v>5236.2059410619095</v>
          </cell>
          <cell r="P91">
            <v>0.84248284313725408</v>
          </cell>
          <cell r="Q91">
            <v>6.6001341018283352E-2</v>
          </cell>
          <cell r="R91">
            <v>5685.8282431060188</v>
          </cell>
          <cell r="S91">
            <v>0.82938725490195997</v>
          </cell>
          <cell r="T91">
            <v>6.497541343768827E-2</v>
          </cell>
          <cell r="U91">
            <v>5749.9105738012522</v>
          </cell>
          <cell r="V91">
            <v>0.8075612745098032</v>
          </cell>
          <cell r="W91">
            <v>6.3265534136696486E-2</v>
          </cell>
          <cell r="X91">
            <v>5820.8740101171343</v>
          </cell>
          <cell r="Y91">
            <v>0.91674999999999995</v>
          </cell>
          <cell r="Z91">
            <v>7.1819538963185436E-2</v>
          </cell>
          <cell r="AA91">
            <v>5282.6557620772101</v>
          </cell>
          <cell r="AB91">
            <v>0.892625</v>
          </cell>
          <cell r="AC91">
            <v>6.9929551095733192E-2</v>
          </cell>
          <cell r="AD91">
            <v>5356.8660766930661</v>
          </cell>
          <cell r="AE91">
            <v>0.87875000000000003</v>
          </cell>
          <cell r="AF91">
            <v>6.8842563254866873E-2</v>
          </cell>
          <cell r="AG91">
            <v>5425.07734249842</v>
          </cell>
          <cell r="AH91">
            <v>0.8003587009803913</v>
          </cell>
          <cell r="AI91">
            <v>6.2701273967369173E-2</v>
          </cell>
          <cell r="AJ91">
            <v>5862.6690855064244</v>
          </cell>
          <cell r="AK91">
            <v>0.77929662990196003</v>
          </cell>
          <cell r="AL91">
            <v>6.1051240441912097E-2</v>
          </cell>
          <cell r="AM91">
            <v>5932.3899873048704</v>
          </cell>
          <cell r="AN91">
            <v>0.76718321078431306</v>
          </cell>
          <cell r="AO91">
            <v>6.0102257429861659E-2</v>
          </cell>
          <cell r="AP91">
            <v>5994.0926109649499</v>
          </cell>
          <cell r="AQ91">
            <v>0.84799374999999999</v>
          </cell>
          <cell r="AR91">
            <v>6.6433073540946533E-2</v>
          </cell>
          <cell r="AS91">
            <v>5543.0038854415689</v>
          </cell>
          <cell r="AT91">
            <v>0.74033179840686203</v>
          </cell>
          <cell r="AU91">
            <v>5.7998678419816492E-2</v>
          </cell>
          <cell r="AV91">
            <v>6102.4960201461645</v>
          </cell>
        </row>
        <row r="92">
          <cell r="B92">
            <v>84</v>
          </cell>
          <cell r="C92">
            <v>8.7944901825462565E-2</v>
          </cell>
          <cell r="D92">
            <v>0.87647058823529334</v>
          </cell>
          <cell r="E92">
            <v>7.7081119835258297E-2</v>
          </cell>
          <cell r="F92">
            <v>5189.1289960641589</v>
          </cell>
          <cell r="G92">
            <v>0.96499999999999997</v>
          </cell>
          <cell r="H92">
            <v>8.4866830261571366E-2</v>
          </cell>
          <cell r="I92">
            <v>4705.8281891033012</v>
          </cell>
          <cell r="J92">
            <v>0.95</v>
          </cell>
          <cell r="K92">
            <v>8.3547656734189429E-2</v>
          </cell>
          <cell r="L92">
            <v>4776.8471073157225</v>
          </cell>
          <cell r="M92">
            <v>0.92500000000000004</v>
          </cell>
          <cell r="N92">
            <v>8.1349034188552882E-2</v>
          </cell>
          <cell r="O92">
            <v>4856.7597950481577</v>
          </cell>
          <cell r="P92">
            <v>0.84579411764705803</v>
          </cell>
          <cell r="Q92">
            <v>7.4383280641024258E-2</v>
          </cell>
          <cell r="R92">
            <v>5310.5559542613919</v>
          </cell>
          <cell r="S92">
            <v>0.83264705882352863</v>
          </cell>
          <cell r="T92">
            <v>7.322706384349538E-2</v>
          </cell>
          <cell r="U92">
            <v>5376.3077570387804</v>
          </cell>
          <cell r="V92">
            <v>0.81073529411764633</v>
          </cell>
          <cell r="W92">
            <v>7.1300035847613921E-2</v>
          </cell>
          <cell r="X92">
            <v>5452.6133067246592</v>
          </cell>
          <cell r="Y92">
            <v>0.91674999999999995</v>
          </cell>
          <cell r="Z92">
            <v>8.0623488748492803E-2</v>
          </cell>
          <cell r="AA92">
            <v>4903.2578607436099</v>
          </cell>
          <cell r="AB92">
            <v>0.892625</v>
          </cell>
          <cell r="AC92">
            <v>7.8501817991953521E-2</v>
          </cell>
          <cell r="AD92">
            <v>4982.2628366699582</v>
          </cell>
          <cell r="AE92">
            <v>0.87875000000000003</v>
          </cell>
          <cell r="AF92">
            <v>7.7281582479125227E-2</v>
          </cell>
          <cell r="AG92">
            <v>5051.6011123849275</v>
          </cell>
          <cell r="AH92">
            <v>0.80350441176470511</v>
          </cell>
          <cell r="AI92">
            <v>7.0664116608973038E-2</v>
          </cell>
          <cell r="AJ92">
            <v>5495.0722649960608</v>
          </cell>
          <cell r="AK92">
            <v>0.7823595588235287</v>
          </cell>
          <cell r="AL92">
            <v>6.8804534592947442E-2</v>
          </cell>
          <cell r="AM92">
            <v>5570.2102197947288</v>
          </cell>
          <cell r="AN92">
            <v>0.77019852941176403</v>
          </cell>
          <cell r="AO92">
            <v>6.7735034055233234E-2</v>
          </cell>
          <cell r="AP92">
            <v>5633.8341138023034</v>
          </cell>
          <cell r="AQ92">
            <v>0.84799374999999999</v>
          </cell>
          <cell r="AR92">
            <v>7.4576727092355841E-2</v>
          </cell>
          <cell r="AS92">
            <v>5174.7651006822771</v>
          </cell>
          <cell r="AT92">
            <v>0.74324158088235226</v>
          </cell>
          <cell r="AU92">
            <v>6.5364307863300067E-2</v>
          </cell>
          <cell r="AV92">
            <v>5748.5593159154969</v>
          </cell>
        </row>
        <row r="93">
          <cell r="B93">
            <v>85</v>
          </cell>
          <cell r="C93">
            <v>9.8332431205876286E-2</v>
          </cell>
          <cell r="D93">
            <v>0.87990196078431293</v>
          </cell>
          <cell r="E93">
            <v>8.6522899026739111E-2</v>
          </cell>
          <cell r="F93">
            <v>4789.1451220779236</v>
          </cell>
          <cell r="G93">
            <v>0.96499999999999997</v>
          </cell>
          <cell r="H93">
            <v>9.4890796113670614E-2</v>
          </cell>
          <cell r="I93">
            <v>4306.4594669385533</v>
          </cell>
          <cell r="J93">
            <v>0.95</v>
          </cell>
          <cell r="K93">
            <v>9.3415809645582465E-2</v>
          </cell>
          <cell r="L93">
            <v>4377.7527249220029</v>
          </cell>
          <cell r="M93">
            <v>0.92500000000000004</v>
          </cell>
          <cell r="N93">
            <v>9.0957498865435568E-2</v>
          </cell>
          <cell r="O93">
            <v>4461.6670764351957</v>
          </cell>
          <cell r="P93">
            <v>0.84910539215686198</v>
          </cell>
          <cell r="Q93">
            <v>8.3494597560803241E-2</v>
          </cell>
          <cell r="R93">
            <v>4915.5393803557045</v>
          </cell>
          <cell r="S93">
            <v>0.83590686274509729</v>
          </cell>
          <cell r="T93">
            <v>8.2196754075402154E-2</v>
          </cell>
          <cell r="U93">
            <v>4982.6165256718223</v>
          </cell>
          <cell r="V93">
            <v>0.81390931372548947</v>
          </cell>
          <cell r="W93">
            <v>8.0033681599733675E-2</v>
          </cell>
          <cell r="X93">
            <v>5063.8417824920143</v>
          </cell>
          <cell r="Y93">
            <v>0.91674999999999995</v>
          </cell>
          <cell r="Z93">
            <v>9.0146256307987074E-2</v>
          </cell>
          <cell r="AA93">
            <v>4507.9401057769883</v>
          </cell>
          <cell r="AB93">
            <v>0.892625</v>
          </cell>
          <cell r="AC93">
            <v>8.7773986405145318E-2</v>
          </cell>
          <cell r="AD93">
            <v>4591.1461462776188</v>
          </cell>
          <cell r="AE93">
            <v>0.87875000000000003</v>
          </cell>
          <cell r="AF93">
            <v>8.6409623922163795E-2</v>
          </cell>
          <cell r="AG93">
            <v>4661.2053843665108</v>
          </cell>
          <cell r="AH93">
            <v>0.8066501225490188</v>
          </cell>
          <cell r="AI93">
            <v>7.9319867682763071E-2</v>
          </cell>
          <cell r="AJ93">
            <v>5106.7678376876456</v>
          </cell>
          <cell r="AK93">
            <v>0.78542248774509738</v>
          </cell>
          <cell r="AL93">
            <v>7.7232502743742992E-2</v>
          </cell>
          <cell r="AM93">
            <v>5186.9544980368728</v>
          </cell>
          <cell r="AN93">
            <v>0.773213848039215</v>
          </cell>
          <cell r="AO93">
            <v>7.6031997519746986E-2</v>
          </cell>
          <cell r="AP93">
            <v>5252.2261682423696</v>
          </cell>
          <cell r="AQ93">
            <v>0.84799374999999999</v>
          </cell>
          <cell r="AR93">
            <v>8.3385287084888057E-2</v>
          </cell>
          <cell r="AS93">
            <v>4788.8480560016478</v>
          </cell>
          <cell r="AT93">
            <v>0.74615136335784238</v>
          </cell>
          <cell r="AU93">
            <v>7.3370877606555834E-2</v>
          </cell>
          <cell r="AV93">
            <v>5372.8087150195552</v>
          </cell>
        </row>
        <row r="94">
          <cell r="B94">
            <v>86</v>
          </cell>
          <cell r="C94">
            <v>0.10920324738354259</v>
          </cell>
          <cell r="D94">
            <v>0.88333333333333253</v>
          </cell>
          <cell r="E94">
            <v>9.6462868522129194E-2</v>
          </cell>
          <cell r="F94">
            <v>4374.7744022559755</v>
          </cell>
          <cell r="G94">
            <v>0.96499999999999997</v>
          </cell>
          <cell r="H94">
            <v>0.10538113372511859</v>
          </cell>
          <cell r="I94">
            <v>3897.8160996895008</v>
          </cell>
          <cell r="J94">
            <v>0.95</v>
          </cell>
          <cell r="K94">
            <v>0.10374308501436545</v>
          </cell>
          <cell r="L94">
            <v>3968.8014096952588</v>
          </cell>
          <cell r="M94">
            <v>0.92500000000000004</v>
          </cell>
          <cell r="N94">
            <v>0.1010130038297769</v>
          </cell>
          <cell r="O94">
            <v>4055.8449983923902</v>
          </cell>
          <cell r="P94">
            <v>0.85241666666666582</v>
          </cell>
          <cell r="Q94">
            <v>9.3086668123854674E-2</v>
          </cell>
          <cell r="R94">
            <v>4505.1183979986245</v>
          </cell>
          <cell r="S94">
            <v>0.83916666666666584</v>
          </cell>
          <cell r="T94">
            <v>9.1639725096022737E-2</v>
          </cell>
          <cell r="U94">
            <v>4573.0616204591406</v>
          </cell>
          <cell r="V94">
            <v>0.81708333333333261</v>
          </cell>
          <cell r="W94">
            <v>8.9228153382969508E-2</v>
          </cell>
          <cell r="X94">
            <v>4658.5638816006203</v>
          </cell>
          <cell r="Y94">
            <v>0.91674999999999995</v>
          </cell>
          <cell r="Z94">
            <v>0.10011207703886267</v>
          </cell>
          <cell r="AA94">
            <v>4101.5661815805615</v>
          </cell>
          <cell r="AB94">
            <v>0.892625</v>
          </cell>
          <cell r="AC94">
            <v>9.7477548695734703E-2</v>
          </cell>
          <cell r="AD94">
            <v>4188.1629468502115</v>
          </cell>
          <cell r="AE94">
            <v>0.87875000000000003</v>
          </cell>
          <cell r="AF94">
            <v>9.5962353638288048E-2</v>
          </cell>
          <cell r="AG94">
            <v>4258.4323800794355</v>
          </cell>
          <cell r="AH94">
            <v>0.80979583333333249</v>
          </cell>
          <cell r="AI94">
            <v>8.8432334717661931E-2</v>
          </cell>
          <cell r="AJ94">
            <v>4701.6996885156714</v>
          </cell>
          <cell r="AK94">
            <v>0.78848541666666594</v>
          </cell>
          <cell r="AL94">
            <v>8.6105168014565581E-2</v>
          </cell>
          <cell r="AM94">
            <v>4786.3530205355701</v>
          </cell>
          <cell r="AN94">
            <v>0.77622916666666597</v>
          </cell>
          <cell r="AO94">
            <v>8.4766745713821035E-2</v>
          </cell>
          <cell r="AP94">
            <v>4852.8889212454151</v>
          </cell>
          <cell r="AQ94">
            <v>0.84799374999999999</v>
          </cell>
          <cell r="AR94">
            <v>9.260367126094797E-2</v>
          </cell>
          <cell r="AS94">
            <v>4389.5285860460426</v>
          </cell>
          <cell r="AT94">
            <v>0.74906114583333261</v>
          </cell>
          <cell r="AU94">
            <v>8.1799909613837291E-2</v>
          </cell>
          <cell r="AV94">
            <v>4978.6010243864193</v>
          </cell>
        </row>
        <row r="95">
          <cell r="B95">
            <v>87</v>
          </cell>
          <cell r="C95">
            <v>0.12108198246143448</v>
          </cell>
          <cell r="D95">
            <v>0.88676470588235212</v>
          </cell>
          <cell r="E95">
            <v>0.10737122856506606</v>
          </cell>
          <cell r="F95">
            <v>3952.7711142771814</v>
          </cell>
          <cell r="G95">
            <v>0.96499999999999997</v>
          </cell>
          <cell r="H95">
            <v>0.11684411307528426</v>
          </cell>
          <cell r="I95">
            <v>3487.0598200522013</v>
          </cell>
          <cell r="J95">
            <v>0.95</v>
          </cell>
          <cell r="K95">
            <v>0.11502788333836275</v>
          </cell>
          <cell r="L95">
            <v>3557.0657076441103</v>
          </cell>
          <cell r="M95">
            <v>0.92500000000000004</v>
          </cell>
          <cell r="N95">
            <v>0.1120008337768269</v>
          </cell>
          <cell r="O95">
            <v>3646.151912036798</v>
          </cell>
          <cell r="P95">
            <v>0.85572794117646978</v>
          </cell>
          <cell r="Q95">
            <v>0.10361323556528874</v>
          </cell>
          <cell r="R95">
            <v>4085.7519368254548</v>
          </cell>
          <cell r="S95">
            <v>0.8424264705882345</v>
          </cell>
          <cell r="T95">
            <v>0.10200266713681276</v>
          </cell>
          <cell r="U95">
            <v>4153.9875107130929</v>
          </cell>
          <cell r="V95">
            <v>0.82025735294117574</v>
          </cell>
          <cell r="W95">
            <v>9.9318386422686117E-2</v>
          </cell>
          <cell r="X95">
            <v>4242.8888290287987</v>
          </cell>
          <cell r="Y95">
            <v>0.91674999999999995</v>
          </cell>
          <cell r="Z95">
            <v>0.11100190742152005</v>
          </cell>
          <cell r="AA95">
            <v>3690.9498720301744</v>
          </cell>
          <cell r="AB95">
            <v>0.892625</v>
          </cell>
          <cell r="AC95">
            <v>0.10808080459463795</v>
          </cell>
          <cell r="AD95">
            <v>3779.9110892529484</v>
          </cell>
          <cell r="AE95">
            <v>0.87875000000000003</v>
          </cell>
          <cell r="AF95">
            <v>0.10640079208798556</v>
          </cell>
          <cell r="AG95">
            <v>3849.7831860775159</v>
          </cell>
          <cell r="AH95">
            <v>0.8129415441176463</v>
          </cell>
          <cell r="AI95">
            <v>9.8432573787024316E-2</v>
          </cell>
          <cell r="AJ95">
            <v>4285.917407918927</v>
          </cell>
          <cell r="AK95">
            <v>0.79154834558823461</v>
          </cell>
          <cell r="AL95">
            <v>9.5842242897892102E-2</v>
          </cell>
          <cell r="AM95">
            <v>4374.223289525331</v>
          </cell>
          <cell r="AN95">
            <v>0.77924448529411694</v>
          </cell>
          <cell r="AO95">
            <v>9.4352467101551804E-2</v>
          </cell>
          <cell r="AP95">
            <v>4441.5253200807856</v>
          </cell>
          <cell r="AQ95">
            <v>0.84799374999999999</v>
          </cell>
          <cell r="AR95">
            <v>0.10267676436490605</v>
          </cell>
          <cell r="AS95">
            <v>3983.0421238733011</v>
          </cell>
          <cell r="AT95">
            <v>0.75197092830882284</v>
          </cell>
          <cell r="AU95">
            <v>9.1050130752997491E-2</v>
          </cell>
          <cell r="AV95">
            <v>4571.3519105882524</v>
          </cell>
        </row>
        <row r="96">
          <cell r="B96">
            <v>88</v>
          </cell>
          <cell r="C96">
            <v>0.13392968508213068</v>
          </cell>
          <cell r="D96">
            <v>0.89019607843137172</v>
          </cell>
          <cell r="E96">
            <v>0.11922368044566133</v>
          </cell>
          <cell r="F96">
            <v>3528.357223500735</v>
          </cell>
          <cell r="G96">
            <v>0.96499999999999997</v>
          </cell>
          <cell r="H96">
            <v>0.12924214610425611</v>
          </cell>
          <cell r="I96">
            <v>3079.6174081377412</v>
          </cell>
          <cell r="J96">
            <v>0.95</v>
          </cell>
          <cell r="K96">
            <v>0.12723320082802414</v>
          </cell>
          <cell r="L96">
            <v>3147.9039683983328</v>
          </cell>
          <cell r="M96">
            <v>0.92500000000000004</v>
          </cell>
          <cell r="N96">
            <v>0.12388495870097088</v>
          </cell>
          <cell r="O96">
            <v>3237.7798578117049</v>
          </cell>
          <cell r="P96">
            <v>0.85903921568627373</v>
          </cell>
          <cell r="Q96">
            <v>0.11505085163006318</v>
          </cell>
          <cell r="R96">
            <v>3662.4139589338242</v>
          </cell>
          <cell r="S96">
            <v>0.84568627450980305</v>
          </cell>
          <cell r="T96">
            <v>0.11326249642337824</v>
          </cell>
          <cell r="U96">
            <v>3730.2697053673478</v>
          </cell>
          <cell r="V96">
            <v>0.82343137254901888</v>
          </cell>
          <cell r="W96">
            <v>0.11028190441223673</v>
          </cell>
          <cell r="X96">
            <v>3821.4919567588186</v>
          </cell>
          <cell r="Y96">
            <v>0.91674999999999995</v>
          </cell>
          <cell r="Z96">
            <v>0.1227800387990433</v>
          </cell>
          <cell r="AA96">
            <v>3281.2473960376096</v>
          </cell>
          <cell r="AB96">
            <v>0.892625</v>
          </cell>
          <cell r="AC96">
            <v>0.1195489851464369</v>
          </cell>
          <cell r="AD96">
            <v>3371.3752574302953</v>
          </cell>
          <cell r="AE96">
            <v>0.87875000000000003</v>
          </cell>
          <cell r="AF96">
            <v>0.11769071076592234</v>
          </cell>
          <cell r="AG96">
            <v>3440.1632057118595</v>
          </cell>
          <cell r="AH96">
            <v>0.81608725490195999</v>
          </cell>
          <cell r="AI96">
            <v>0.10929830904856001</v>
          </cell>
          <cell r="AJ96">
            <v>3864.0435264188554</v>
          </cell>
          <cell r="AK96">
            <v>0.79461127450980329</v>
          </cell>
          <cell r="AL96">
            <v>0.10642203775780845</v>
          </cell>
          <cell r="AM96">
            <v>3954.9879185210275</v>
          </cell>
          <cell r="AN96">
            <v>0.78225980392156791</v>
          </cell>
          <cell r="AO96">
            <v>0.10476780919162489</v>
          </cell>
          <cell r="AP96">
            <v>4022.456448437154</v>
          </cell>
          <cell r="AQ96">
            <v>0.84799374999999999</v>
          </cell>
          <cell r="AR96">
            <v>0.11357153588911506</v>
          </cell>
          <cell r="AS96">
            <v>3574.0762462648672</v>
          </cell>
          <cell r="AT96">
            <v>0.75488071078431307</v>
          </cell>
          <cell r="AU96">
            <v>0.10110093586991802</v>
          </cell>
          <cell r="AV96">
            <v>4155.1297214112274</v>
          </cell>
        </row>
        <row r="97">
          <cell r="B97">
            <v>89</v>
          </cell>
          <cell r="C97">
            <v>0.14809987582778983</v>
          </cell>
          <cell r="D97">
            <v>0.89362745098039131</v>
          </cell>
          <cell r="E97">
            <v>0.1323461145265003</v>
          </cell>
          <cell r="F97">
            <v>3107.6934893879425</v>
          </cell>
          <cell r="G97">
            <v>0.96499999999999997</v>
          </cell>
          <cell r="H97">
            <v>0.14291638017381719</v>
          </cell>
          <cell r="I97">
            <v>2681.6010451299926</v>
          </cell>
          <cell r="J97">
            <v>0.95</v>
          </cell>
          <cell r="K97">
            <v>0.14069488203640032</v>
          </cell>
          <cell r="L97">
            <v>2747.3860705997736</v>
          </cell>
          <cell r="M97">
            <v>0.92500000000000004</v>
          </cell>
          <cell r="N97">
            <v>0.13699238514070561</v>
          </cell>
          <cell r="O97">
            <v>2836.6676338438665</v>
          </cell>
          <cell r="P97">
            <v>0.86235049019607757</v>
          </cell>
          <cell r="Q97">
            <v>0.12771400051807277</v>
          </cell>
          <cell r="R97">
            <v>3241.0501139366565</v>
          </cell>
          <cell r="S97">
            <v>0.84894607843137171</v>
          </cell>
          <cell r="T97">
            <v>0.12572880880017528</v>
          </cell>
          <cell r="U97">
            <v>3307.7700462049424</v>
          </cell>
          <cell r="V97">
            <v>0.82660539215686202</v>
          </cell>
          <cell r="W97">
            <v>0.12242015593701278</v>
          </cell>
          <cell r="X97">
            <v>3400.0505460714112</v>
          </cell>
          <cell r="Y97">
            <v>0.91674999999999995</v>
          </cell>
          <cell r="Z97">
            <v>0.13577056116512631</v>
          </cell>
          <cell r="AA97">
            <v>2878.375713442852</v>
          </cell>
          <cell r="AB97">
            <v>0.892625</v>
          </cell>
          <cell r="AC97">
            <v>0.1321976516607809</v>
          </cell>
          <cell r="AD97">
            <v>2968.3307668566963</v>
          </cell>
          <cell r="AE97">
            <v>0.87875000000000003</v>
          </cell>
          <cell r="AF97">
            <v>0.13014276588367032</v>
          </cell>
          <cell r="AG97">
            <v>3035.2879528808571</v>
          </cell>
          <cell r="AH97">
            <v>0.81923296568627368</v>
          </cell>
          <cell r="AI97">
            <v>0.12132830049216914</v>
          </cell>
          <cell r="AJ97">
            <v>3441.7101028912398</v>
          </cell>
          <cell r="AK97">
            <v>0.79767420343137174</v>
          </cell>
          <cell r="AL97">
            <v>0.11813545047921732</v>
          </cell>
          <cell r="AM97">
            <v>3534.0900449245064</v>
          </cell>
          <cell r="AN97">
            <v>0.78527512254901888</v>
          </cell>
          <cell r="AO97">
            <v>0.11629914814016214</v>
          </cell>
          <cell r="AP97">
            <v>3601.0324987656691</v>
          </cell>
          <cell r="AQ97">
            <v>0.84799374999999999</v>
          </cell>
          <cell r="AR97">
            <v>0.12558776907774186</v>
          </cell>
          <cell r="AS97">
            <v>3168.1629175917633</v>
          </cell>
          <cell r="AT97">
            <v>0.75779049325980319</v>
          </cell>
          <cell r="AU97">
            <v>0.11222867795525646</v>
          </cell>
          <cell r="AV97">
            <v>3735.0422179156408</v>
          </cell>
        </row>
        <row r="98">
          <cell r="B98">
            <v>90</v>
          </cell>
          <cell r="C98">
            <v>0.16378434438355263</v>
          </cell>
          <cell r="D98">
            <v>0.89705882352941091</v>
          </cell>
          <cell r="E98">
            <v>0.14692419128524561</v>
          </cell>
          <cell r="F98">
            <v>2696.4023309281465</v>
          </cell>
          <cell r="G98">
            <v>0.96499999999999997</v>
          </cell>
          <cell r="H98">
            <v>0.15805189233012829</v>
          </cell>
          <cell r="I98">
            <v>2298.356330689689</v>
          </cell>
          <cell r="J98">
            <v>1</v>
          </cell>
          <cell r="K98">
            <v>0.16378434438355263</v>
          </cell>
          <cell r="L98">
            <v>2360.8429114882888</v>
          </cell>
          <cell r="M98">
            <v>0.92500000000000004</v>
          </cell>
          <cell r="N98">
            <v>0.15150051855478619</v>
          </cell>
          <cell r="O98">
            <v>2448.0657688321535</v>
          </cell>
          <cell r="P98">
            <v>0.86566176470588152</v>
          </cell>
          <cell r="Q98">
            <v>0.141781844590262</v>
          </cell>
          <cell r="R98">
            <v>2827.1226380062503</v>
          </cell>
          <cell r="S98">
            <v>0.89705882352941091</v>
          </cell>
          <cell r="T98">
            <v>0.14692419128524561</v>
          </cell>
          <cell r="U98">
            <v>2891.888058510694</v>
          </cell>
          <cell r="V98">
            <v>0.82977941176470515</v>
          </cell>
          <cell r="W98">
            <v>0.1359048769388522</v>
          </cell>
          <cell r="X98">
            <v>2983.8158280276234</v>
          </cell>
          <cell r="Y98">
            <v>0.96499999999999997</v>
          </cell>
          <cell r="Z98">
            <v>0.15805189233012829</v>
          </cell>
          <cell r="AA98">
            <v>2487.5770275846453</v>
          </cell>
          <cell r="AB98">
            <v>0.892625</v>
          </cell>
          <cell r="AC98">
            <v>0.14619800040536868</v>
          </cell>
          <cell r="AD98">
            <v>2575.9244101257959</v>
          </cell>
          <cell r="AE98">
            <v>0.92500000000000004</v>
          </cell>
          <cell r="AF98">
            <v>0.15150051855478619</v>
          </cell>
          <cell r="AG98">
            <v>2640.2671834395587</v>
          </cell>
          <cell r="AH98">
            <v>0.86566176470588152</v>
          </cell>
          <cell r="AI98">
            <v>0.141781844590262</v>
          </cell>
          <cell r="AJ98">
            <v>3024.1332653207169</v>
          </cell>
          <cell r="AK98">
            <v>0.80073713235294042</v>
          </cell>
          <cell r="AL98">
            <v>0.13114820624599235</v>
          </cell>
          <cell r="AM98">
            <v>3116.5887254332324</v>
          </cell>
          <cell r="AN98">
            <v>0.82977941176470515</v>
          </cell>
          <cell r="AO98">
            <v>0.1359048769388522</v>
          </cell>
          <cell r="AP98">
            <v>3182.2354867341824</v>
          </cell>
          <cell r="AQ98">
            <v>0.892625</v>
          </cell>
          <cell r="AR98">
            <v>0.14619800040536868</v>
          </cell>
          <cell r="AS98">
            <v>2770.2804046965839</v>
          </cell>
          <cell r="AT98">
            <v>0.80073713235294042</v>
          </cell>
          <cell r="AU98">
            <v>0.13114820624599235</v>
          </cell>
          <cell r="AV98">
            <v>3315.8633676918994</v>
          </cell>
        </row>
        <row r="99">
          <cell r="B99">
            <v>91</v>
          </cell>
          <cell r="C99">
            <v>0.17939319958786229</v>
          </cell>
          <cell r="D99">
            <v>0.9004901960784305</v>
          </cell>
          <cell r="E99">
            <v>0.16154181747201113</v>
          </cell>
          <cell r="F99">
            <v>2300.2355990768774</v>
          </cell>
          <cell r="G99">
            <v>0.96499999999999997</v>
          </cell>
          <cell r="H99">
            <v>0.17311443760228709</v>
          </cell>
          <cell r="I99">
            <v>1935.0967633752537</v>
          </cell>
          <cell r="J99">
            <v>1</v>
          </cell>
          <cell r="K99">
            <v>0.17939319958786229</v>
          </cell>
          <cell r="L99">
            <v>1974.1738030376218</v>
          </cell>
          <cell r="M99">
            <v>0.92500000000000004</v>
          </cell>
          <cell r="N99">
            <v>0.16593870961877263</v>
          </cell>
          <cell r="O99">
            <v>2077.1825353978611</v>
          </cell>
          <cell r="P99">
            <v>0.86897303921568536</v>
          </cell>
          <cell r="Q99">
            <v>0.15588785386049073</v>
          </cell>
          <cell r="R99">
            <v>2426.2879755068366</v>
          </cell>
          <cell r="S99">
            <v>0.9004901960784305</v>
          </cell>
          <cell r="T99">
            <v>0.16154181747201113</v>
          </cell>
          <cell r="U99">
            <v>2466.9997442265512</v>
          </cell>
          <cell r="V99">
            <v>0.83295343137254829</v>
          </cell>
          <cell r="W99">
            <v>0.1494261811616103</v>
          </cell>
          <cell r="X99">
            <v>2578.30070511133</v>
          </cell>
          <cell r="Y99">
            <v>0.96499999999999997</v>
          </cell>
          <cell r="Z99">
            <v>0.17311443760228709</v>
          </cell>
          <cell r="AA99">
            <v>2094.4107710579365</v>
          </cell>
          <cell r="AB99">
            <v>0.892625</v>
          </cell>
          <cell r="AC99">
            <v>0.16013085478211558</v>
          </cell>
          <cell r="AD99">
            <v>2199.3294121700255</v>
          </cell>
          <cell r="AE99">
            <v>0.92500000000000004</v>
          </cell>
          <cell r="AF99">
            <v>0.16593870961877263</v>
          </cell>
          <cell r="AG99">
            <v>2240.2653360252807</v>
          </cell>
          <cell r="AH99">
            <v>0.86897303921568536</v>
          </cell>
          <cell r="AI99">
            <v>0.15588785386049073</v>
          </cell>
          <cell r="AJ99">
            <v>2595.3660726767735</v>
          </cell>
          <cell r="AK99">
            <v>0.80380006127450898</v>
          </cell>
          <cell r="AL99">
            <v>0.14419626482095393</v>
          </cell>
          <cell r="AM99">
            <v>2707.8537044861805</v>
          </cell>
          <cell r="AN99">
            <v>0.83295343137254829</v>
          </cell>
          <cell r="AO99">
            <v>0.1494261811616103</v>
          </cell>
          <cell r="AP99">
            <v>2749.754164519125</v>
          </cell>
          <cell r="AQ99">
            <v>0.892625</v>
          </cell>
          <cell r="AR99">
            <v>0.16013085478211558</v>
          </cell>
          <cell r="AS99">
            <v>2365.2709489677677</v>
          </cell>
          <cell r="AT99">
            <v>0.80380006127450898</v>
          </cell>
          <cell r="AU99">
            <v>0.14419626482095393</v>
          </cell>
          <cell r="AV99">
            <v>2880.9938348623114</v>
          </cell>
        </row>
        <row r="100">
          <cell r="B100">
            <v>92</v>
          </cell>
          <cell r="C100">
            <v>0.19626835887045371</v>
          </cell>
          <cell r="D100">
            <v>0.9039215686274501</v>
          </cell>
          <cell r="E100">
            <v>0.17741120282211584</v>
          </cell>
          <cell r="F100">
            <v>1928.6513597881783</v>
          </cell>
          <cell r="G100">
            <v>0.96499999999999997</v>
          </cell>
          <cell r="H100">
            <v>0.18939896630998782</v>
          </cell>
          <cell r="I100">
            <v>1600.1035754775407</v>
          </cell>
          <cell r="J100">
            <v>1</v>
          </cell>
          <cell r="K100">
            <v>0.19626835887045371</v>
          </cell>
          <cell r="L100">
            <v>1620.0204479681647</v>
          </cell>
          <cell r="M100">
            <v>0.92500000000000004</v>
          </cell>
          <cell r="N100">
            <v>0.1815482319551697</v>
          </cell>
          <cell r="O100">
            <v>1732.4975458312895</v>
          </cell>
          <cell r="P100">
            <v>0.87228431372548931</v>
          </cell>
          <cell r="Q100">
            <v>0.17120181072334176</v>
          </cell>
          <cell r="R100">
            <v>2048.0591501575609</v>
          </cell>
          <cell r="S100">
            <v>0.9039215686274501</v>
          </cell>
          <cell r="T100">
            <v>0.17741120282211584</v>
          </cell>
          <cell r="U100">
            <v>2068.4761218412077</v>
          </cell>
          <cell r="V100">
            <v>0.83612745098039143</v>
          </cell>
          <cell r="W100">
            <v>0.16410536261045716</v>
          </cell>
          <cell r="X100">
            <v>2193.0350768602566</v>
          </cell>
          <cell r="Y100">
            <v>0.96499999999999997</v>
          </cell>
          <cell r="Z100">
            <v>0.18939896630998782</v>
          </cell>
          <cell r="AA100">
            <v>1731.8380283180693</v>
          </cell>
          <cell r="AB100">
            <v>0.892625</v>
          </cell>
          <cell r="AC100">
            <v>0.17519404383673876</v>
          </cell>
          <cell r="AD100">
            <v>1847.1489134517915</v>
          </cell>
          <cell r="AE100">
            <v>0.92500000000000004</v>
          </cell>
          <cell r="AF100">
            <v>0.1815482319551697</v>
          </cell>
          <cell r="AG100">
            <v>1868.5185969615795</v>
          </cell>
          <cell r="AH100">
            <v>0.87228431372548931</v>
          </cell>
          <cell r="AI100">
            <v>0.17120181072334176</v>
          </cell>
          <cell r="AJ100">
            <v>2190.7800256248606</v>
          </cell>
          <cell r="AK100">
            <v>0.80686299019607766</v>
          </cell>
          <cell r="AL100">
            <v>0.15836167491909114</v>
          </cell>
          <cell r="AM100">
            <v>2317.3913146176901</v>
          </cell>
          <cell r="AN100">
            <v>0.83612745098039143</v>
          </cell>
          <cell r="AO100">
            <v>0.16410536261045716</v>
          </cell>
          <cell r="AP100">
            <v>2338.8689005817978</v>
          </cell>
          <cell r="AQ100">
            <v>0.892625</v>
          </cell>
          <cell r="AR100">
            <v>0.17519404383673876</v>
          </cell>
          <cell r="AS100">
            <v>1986.5180901182532</v>
          </cell>
          <cell r="AT100">
            <v>0.80686299019607766</v>
          </cell>
          <cell r="AU100">
            <v>0.15836167491909114</v>
          </cell>
          <cell r="AV100">
            <v>2465.5652849029698</v>
          </cell>
        </row>
        <row r="101">
          <cell r="B101">
            <v>93</v>
          </cell>
          <cell r="C101">
            <v>0.21397543491677862</v>
          </cell>
          <cell r="D101">
            <v>0.9073529411764697</v>
          </cell>
          <cell r="E101">
            <v>0.19415124021125335</v>
          </cell>
          <cell r="F101">
            <v>1586.4870022236482</v>
          </cell>
          <cell r="G101">
            <v>0.96499999999999997</v>
          </cell>
          <cell r="H101">
            <v>0.20648629469469135</v>
          </cell>
          <cell r="I101">
            <v>1297.0456122931791</v>
          </cell>
          <cell r="J101">
            <v>1</v>
          </cell>
          <cell r="K101">
            <v>0.21397543491677862</v>
          </cell>
          <cell r="L101">
            <v>1302.0616933088759</v>
          </cell>
          <cell r="M101">
            <v>0.92500000000000004</v>
          </cell>
          <cell r="N101">
            <v>0.19792727729802023</v>
          </cell>
          <cell r="O101">
            <v>1417.9656795189483</v>
          </cell>
          <cell r="P101">
            <v>0.87559558823529327</v>
          </cell>
          <cell r="Q101">
            <v>0.18735594680385947</v>
          </cell>
          <cell r="R101">
            <v>1697.4277151820781</v>
          </cell>
          <cell r="S101">
            <v>0.9073529411764697</v>
          </cell>
          <cell r="T101">
            <v>0.19415124021125335</v>
          </cell>
          <cell r="U101">
            <v>1701.5052850565335</v>
          </cell>
          <cell r="V101">
            <v>0.83930147058823446</v>
          </cell>
          <cell r="W101">
            <v>0.17958989719540935</v>
          </cell>
          <cell r="X101">
            <v>1833.1462603546524</v>
          </cell>
          <cell r="Y101">
            <v>0.96499999999999997</v>
          </cell>
          <cell r="Z101">
            <v>0.20648629469469135</v>
          </cell>
          <cell r="AA101">
            <v>1403.8296959382997</v>
          </cell>
          <cell r="AB101">
            <v>0.892625</v>
          </cell>
          <cell r="AC101">
            <v>0.19099982259258952</v>
          </cell>
          <cell r="AD101">
            <v>1523.539425735534</v>
          </cell>
          <cell r="AE101">
            <v>0.92500000000000004</v>
          </cell>
          <cell r="AF101">
            <v>0.19792727729802023</v>
          </cell>
          <cell r="AG101">
            <v>1529.2923493078506</v>
          </cell>
          <cell r="AH101">
            <v>0.87559558823529327</v>
          </cell>
          <cell r="AI101">
            <v>0.18735594680385947</v>
          </cell>
          <cell r="AJ101">
            <v>1815.7145183413554</v>
          </cell>
          <cell r="AK101">
            <v>0.80992591911764633</v>
          </cell>
          <cell r="AL101">
            <v>0.17330425079357004</v>
          </cell>
          <cell r="AM101">
            <v>1950.4053445918782</v>
          </cell>
          <cell r="AN101">
            <v>0.83930147058823446</v>
          </cell>
          <cell r="AO101">
            <v>0.17958989719540935</v>
          </cell>
          <cell r="AP101">
            <v>1955.0479715535005</v>
          </cell>
          <cell r="AQ101">
            <v>0.892625</v>
          </cell>
          <cell r="AR101">
            <v>0.19099982259258952</v>
          </cell>
          <cell r="AS101">
            <v>1638.4919527556015</v>
          </cell>
          <cell r="AT101">
            <v>0.80992591911764633</v>
          </cell>
          <cell r="AU101">
            <v>0.17330425079357004</v>
          </cell>
          <cell r="AV101">
            <v>2075.1142367633693</v>
          </cell>
        </row>
        <row r="102">
          <cell r="B102">
            <v>94</v>
          </cell>
          <cell r="C102">
            <v>0.23229815620579736</v>
          </cell>
          <cell r="D102">
            <v>0.91078431372548929</v>
          </cell>
          <cell r="E102">
            <v>0.21157351677959366</v>
          </cell>
          <cell r="F102">
            <v>1278.4685831628935</v>
          </cell>
          <cell r="G102">
            <v>0.96499999999999997</v>
          </cell>
          <cell r="H102">
            <v>0.22416772073859445</v>
          </cell>
          <cell r="I102">
            <v>1029.2234697607532</v>
          </cell>
          <cell r="J102">
            <v>1</v>
          </cell>
          <cell r="K102">
            <v>0.23229815620579736</v>
          </cell>
          <cell r="L102">
            <v>1023.4524761946319</v>
          </cell>
          <cell r="M102">
            <v>0.92500000000000004</v>
          </cell>
          <cell r="N102">
            <v>0.21487579449036256</v>
          </cell>
          <cell r="O102">
            <v>1137.3115932697256</v>
          </cell>
          <cell r="P102">
            <v>0.87890686274509711</v>
          </cell>
          <cell r="Q102">
            <v>0.20416844369230785</v>
          </cell>
          <cell r="R102">
            <v>1379.404538473028</v>
          </cell>
          <cell r="S102">
            <v>0.91078431372548929</v>
          </cell>
          <cell r="T102">
            <v>0.21157351677959366</v>
          </cell>
          <cell r="U102">
            <v>1371.1559237368053</v>
          </cell>
          <cell r="V102">
            <v>0.84247549019607759</v>
          </cell>
          <cell r="W102">
            <v>0.19570550302112413</v>
          </cell>
          <cell r="X102">
            <v>1503.9317119134114</v>
          </cell>
          <cell r="Y102">
            <v>0.96499999999999997</v>
          </cell>
          <cell r="Z102">
            <v>0.22416772073859445</v>
          </cell>
          <cell r="AA102">
            <v>1113.958103641625</v>
          </cell>
          <cell r="AB102">
            <v>0.892625</v>
          </cell>
          <cell r="AC102">
            <v>0.20735514168319988</v>
          </cell>
          <cell r="AD102">
            <v>1232.5436657072312</v>
          </cell>
          <cell r="AE102">
            <v>0.92500000000000004</v>
          </cell>
          <cell r="AF102">
            <v>0.21487579449036256</v>
          </cell>
          <cell r="AG102">
            <v>1226.6036784166547</v>
          </cell>
          <cell r="AH102">
            <v>0.87890686274509711</v>
          </cell>
          <cell r="AI102">
            <v>0.20416844369230785</v>
          </cell>
          <cell r="AJ102">
            <v>1475.5296056319971</v>
          </cell>
          <cell r="AK102">
            <v>0.8129888480392149</v>
          </cell>
          <cell r="AL102">
            <v>0.18885581041538479</v>
          </cell>
          <cell r="AM102">
            <v>1612.391807603608</v>
          </cell>
          <cell r="AN102">
            <v>0.84247549019607759</v>
          </cell>
          <cell r="AO102">
            <v>0.19570550302112413</v>
          </cell>
          <cell r="AP102">
            <v>1603.9411073301139</v>
          </cell>
          <cell r="AQ102">
            <v>0.892625</v>
          </cell>
          <cell r="AR102">
            <v>0.20735514168319988</v>
          </cell>
          <cell r="AS102">
            <v>1325.5402804598959</v>
          </cell>
          <cell r="AT102">
            <v>0.8129888480392149</v>
          </cell>
          <cell r="AU102">
            <v>0.18885581041538479</v>
          </cell>
          <cell r="AV102">
            <v>1715.4881186500227</v>
          </cell>
        </row>
        <row r="103">
          <cell r="B103">
            <v>95</v>
          </cell>
          <cell r="C103">
            <v>0.25197788057804421</v>
          </cell>
          <cell r="D103">
            <v>0.91421568627450889</v>
          </cell>
          <cell r="E103">
            <v>0.23036213101865294</v>
          </cell>
          <cell r="F103">
            <v>1007.9784889308958</v>
          </cell>
          <cell r="G103">
            <v>0.96499999999999997</v>
          </cell>
          <cell r="H103">
            <v>0.24315865475781265</v>
          </cell>
          <cell r="I103">
            <v>798.50479041381743</v>
          </cell>
          <cell r="J103">
            <v>1</v>
          </cell>
          <cell r="K103">
            <v>0.25197788057804421</v>
          </cell>
          <cell r="L103">
            <v>785.70635301036123</v>
          </cell>
          <cell r="M103">
            <v>0.92500000000000004</v>
          </cell>
          <cell r="N103">
            <v>0.2330795395346909</v>
          </cell>
          <cell r="O103">
            <v>892.93086108279317</v>
          </cell>
          <cell r="P103">
            <v>0.88221813725490106</v>
          </cell>
          <cell r="Q103">
            <v>0.22229945643300009</v>
          </cell>
          <cell r="R103">
            <v>1097.7736606308836</v>
          </cell>
          <cell r="S103">
            <v>0.91421568627450889</v>
          </cell>
          <cell r="T103">
            <v>0.23036213101865294</v>
          </cell>
          <cell r="U103">
            <v>1081.055642898637</v>
          </cell>
          <cell r="V103">
            <v>0.84564950980392073</v>
          </cell>
          <cell r="W103">
            <v>0.21308497119225397</v>
          </cell>
          <cell r="X103">
            <v>1209.6039997239768</v>
          </cell>
          <cell r="Y103">
            <v>0.96499999999999997</v>
          </cell>
          <cell r="Z103">
            <v>0.24315865475781265</v>
          </cell>
          <cell r="AA103">
            <v>864.24465454999495</v>
          </cell>
          <cell r="AB103">
            <v>0.892625</v>
          </cell>
          <cell r="AC103">
            <v>0.22492175565097672</v>
          </cell>
          <cell r="AD103">
            <v>976.96939927377764</v>
          </cell>
          <cell r="AE103">
            <v>0.92500000000000004</v>
          </cell>
          <cell r="AF103">
            <v>0.2330795395346909</v>
          </cell>
          <cell r="AG103">
            <v>963.03623849207486</v>
          </cell>
          <cell r="AH103">
            <v>0.88221813725490106</v>
          </cell>
          <cell r="AI103">
            <v>0.22229945643300009</v>
          </cell>
          <cell r="AJ103">
            <v>1174.2730224281875</v>
          </cell>
          <cell r="AK103">
            <v>0.81605177696078357</v>
          </cell>
          <cell r="AL103">
            <v>0.2056269972005251</v>
          </cell>
          <cell r="AM103">
            <v>1307.8822460715014</v>
          </cell>
          <cell r="AN103">
            <v>0.84564950980392073</v>
          </cell>
          <cell r="AO103">
            <v>0.21308497119225397</v>
          </cell>
          <cell r="AP103">
            <v>1290.0410061038151</v>
          </cell>
          <cell r="AQ103">
            <v>0.892625</v>
          </cell>
          <cell r="AR103">
            <v>0.22492175565097672</v>
          </cell>
          <cell r="AS103">
            <v>1050.6826877983456</v>
          </cell>
          <cell r="AT103">
            <v>0.81605177696078357</v>
          </cell>
          <cell r="AU103">
            <v>0.2056269972005251</v>
          </cell>
          <cell r="AV103">
            <v>1391.508219744409</v>
          </cell>
        </row>
        <row r="104">
          <cell r="B104">
            <v>96</v>
          </cell>
          <cell r="C104">
            <v>0.27224969376555669</v>
          </cell>
          <cell r="D104">
            <v>0.91764705882352848</v>
          </cell>
          <cell r="E104">
            <v>0.24982913074956942</v>
          </cell>
          <cell r="F104">
            <v>775.77841619981291</v>
          </cell>
          <cell r="G104">
            <v>0.96499999999999997</v>
          </cell>
          <cell r="H104">
            <v>0.2627209544837622</v>
          </cell>
          <cell r="I104">
            <v>604.34143975912446</v>
          </cell>
          <cell r="J104">
            <v>1</v>
          </cell>
          <cell r="K104">
            <v>0.27224969376555669</v>
          </cell>
          <cell r="L104">
            <v>587.72573142210581</v>
          </cell>
          <cell r="M104">
            <v>0.92500000000000004</v>
          </cell>
          <cell r="N104">
            <v>0.25183096673313993</v>
          </cell>
          <cell r="O104">
            <v>684.80694714530068</v>
          </cell>
          <cell r="P104">
            <v>0.88552941176470501</v>
          </cell>
          <cell r="Q104">
            <v>0.2410851111733345</v>
          </cell>
          <cell r="R104">
            <v>853.73917258617348</v>
          </cell>
          <cell r="S104">
            <v>0.91764705882352848</v>
          </cell>
          <cell r="T104">
            <v>0.24982913074956942</v>
          </cell>
          <cell r="U104">
            <v>832.02136125076697</v>
          </cell>
          <cell r="V104">
            <v>0.84882352941176387</v>
          </cell>
          <cell r="W104">
            <v>0.23109194594335172</v>
          </cell>
          <cell r="X104">
            <v>951.85556628875804</v>
          </cell>
          <cell r="Y104">
            <v>0.96499999999999997</v>
          </cell>
          <cell r="Z104">
            <v>0.2627209544837622</v>
          </cell>
          <cell r="AA104">
            <v>654.09608696798773</v>
          </cell>
          <cell r="AB104">
            <v>0.892625</v>
          </cell>
          <cell r="AC104">
            <v>0.24301688289748005</v>
          </cell>
          <cell r="AD104">
            <v>757.22772677183957</v>
          </cell>
          <cell r="AE104">
            <v>0.92500000000000004</v>
          </cell>
          <cell r="AF104">
            <v>0.25183096673313993</v>
          </cell>
          <cell r="AG104">
            <v>738.5721954691212</v>
          </cell>
          <cell r="AH104">
            <v>0.88552941176470501</v>
          </cell>
          <cell r="AI104">
            <v>0.2410851111733345</v>
          </cell>
          <cell r="AJ104">
            <v>913.23276783846529</v>
          </cell>
          <cell r="AK104">
            <v>0.81911470588235213</v>
          </cell>
          <cell r="AL104">
            <v>0.2230037278353344</v>
          </cell>
          <cell r="AM104">
            <v>1038.9463471199404</v>
          </cell>
          <cell r="AN104">
            <v>0.84882352941176387</v>
          </cell>
          <cell r="AO104">
            <v>0.23109194594335172</v>
          </cell>
          <cell r="AP104">
            <v>1015.1526554813573</v>
          </cell>
          <cell r="AQ104">
            <v>0.892625</v>
          </cell>
          <cell r="AR104">
            <v>0.24301688289748005</v>
          </cell>
          <cell r="AS104">
            <v>814.36129302665461</v>
          </cell>
          <cell r="AT104">
            <v>0.81911470588235213</v>
          </cell>
          <cell r="AU104">
            <v>0.2230037278353344</v>
          </cell>
          <cell r="AV104">
            <v>1105.3765629385177</v>
          </cell>
        </row>
        <row r="105">
          <cell r="B105">
            <v>97</v>
          </cell>
          <cell r="C105">
            <v>0.29374449675865083</v>
          </cell>
          <cell r="D105">
            <v>0.92107843137254808</v>
          </cell>
          <cell r="E105">
            <v>0.27056172029877662</v>
          </cell>
          <cell r="F105">
            <v>581.96636882633595</v>
          </cell>
          <cell r="G105">
            <v>0.96499999999999997</v>
          </cell>
          <cell r="H105">
            <v>0.28346343937209806</v>
          </cell>
          <cell r="I105">
            <v>445.56827987151621</v>
          </cell>
          <cell r="J105">
            <v>1</v>
          </cell>
          <cell r="K105">
            <v>0.29374449675865083</v>
          </cell>
          <cell r="L105">
            <v>427.71758102429965</v>
          </cell>
          <cell r="M105">
            <v>0.92500000000000004</v>
          </cell>
          <cell r="N105">
            <v>0.27171365950175203</v>
          </cell>
          <cell r="O105">
            <v>512.35135162012932</v>
          </cell>
          <cell r="P105">
            <v>0.88884068627450885</v>
          </cell>
          <cell r="Q105">
            <v>0.26109206008831942</v>
          </cell>
          <cell r="R105">
            <v>647.91536925020523</v>
          </cell>
          <cell r="S105">
            <v>0.92107843137254808</v>
          </cell>
          <cell r="T105">
            <v>0.27056172029877662</v>
          </cell>
          <cell r="U105">
            <v>624.1581878044143</v>
          </cell>
          <cell r="V105">
            <v>0.851997549019607</v>
          </cell>
          <cell r="W105">
            <v>0.25026959127636839</v>
          </cell>
          <cell r="X105">
            <v>731.88941121807795</v>
          </cell>
          <cell r="Y105">
            <v>0.96499999999999997</v>
          </cell>
          <cell r="Z105">
            <v>0.28346343937209806</v>
          </cell>
          <cell r="AA105">
            <v>482.25133867566404</v>
          </cell>
          <cell r="AB105">
            <v>0.892625</v>
          </cell>
          <cell r="AC105">
            <v>0.2622036814191907</v>
          </cell>
          <cell r="AD105">
            <v>573.20860496820239</v>
          </cell>
          <cell r="AE105">
            <v>0.92500000000000004</v>
          </cell>
          <cell r="AF105">
            <v>0.27171365950175203</v>
          </cell>
          <cell r="AG105">
            <v>552.5768454819148</v>
          </cell>
          <cell r="AH105">
            <v>0.88884068627450885</v>
          </cell>
          <cell r="AI105">
            <v>0.26109206008831942</v>
          </cell>
          <cell r="AJ105">
            <v>693.06594447699683</v>
          </cell>
          <cell r="AK105">
            <v>0.8221776348039207</v>
          </cell>
          <cell r="AL105">
            <v>0.2415101555816955</v>
          </cell>
          <cell r="AM105">
            <v>807.2574386912903</v>
          </cell>
          <cell r="AN105">
            <v>0.851997549019607</v>
          </cell>
          <cell r="AO105">
            <v>0.25026959127636839</v>
          </cell>
          <cell r="AP105">
            <v>780.55905289660961</v>
          </cell>
          <cell r="AQ105">
            <v>0.892625</v>
          </cell>
          <cell r="AR105">
            <v>0.2622036814191907</v>
          </cell>
          <cell r="AS105">
            <v>616.45775004295569</v>
          </cell>
          <cell r="AT105">
            <v>0.8221776348039207</v>
          </cell>
          <cell r="AU105">
            <v>0.2415101555816955</v>
          </cell>
          <cell r="AV105">
            <v>858.87346874141917</v>
          </cell>
        </row>
        <row r="106">
          <cell r="B106">
            <v>98</v>
          </cell>
          <cell r="C106">
            <v>0.31652559628585297</v>
          </cell>
          <cell r="D106">
            <v>0.92450980392156767</v>
          </cell>
          <cell r="E106">
            <v>0.29263101695839122</v>
          </cell>
          <cell r="F106">
            <v>424.50854692065013</v>
          </cell>
          <cell r="G106">
            <v>0.96499999999999997</v>
          </cell>
          <cell r="H106">
            <v>0.30544720041584811</v>
          </cell>
          <cell r="I106">
            <v>319.26596278402667</v>
          </cell>
          <cell r="J106">
            <v>1</v>
          </cell>
          <cell r="K106">
            <v>0.31652559628585297</v>
          </cell>
          <cell r="L106">
            <v>302.07789543148925</v>
          </cell>
          <cell r="M106">
            <v>0.92500000000000004</v>
          </cell>
          <cell r="N106">
            <v>0.29278617656441402</v>
          </cell>
          <cell r="O106">
            <v>373.13849092075509</v>
          </cell>
          <cell r="P106">
            <v>0.8921519607843128</v>
          </cell>
          <cell r="Q106">
            <v>0.28238893136484755</v>
          </cell>
          <cell r="R106">
            <v>478.749810729785</v>
          </cell>
          <cell r="S106">
            <v>0.92450980392156767</v>
          </cell>
          <cell r="T106">
            <v>0.29263101695839122</v>
          </cell>
          <cell r="U106">
            <v>455.28487477348506</v>
          </cell>
          <cell r="V106">
            <v>0.85517156862745014</v>
          </cell>
          <cell r="W106">
            <v>0.27068369068651188</v>
          </cell>
          <cell r="X106">
            <v>548.71974741302768</v>
          </cell>
          <cell r="Y106">
            <v>0.96499999999999997</v>
          </cell>
          <cell r="Z106">
            <v>0.30544720041584811</v>
          </cell>
          <cell r="AA106">
            <v>345.5507155728618</v>
          </cell>
          <cell r="AB106">
            <v>0.892625</v>
          </cell>
          <cell r="AC106">
            <v>0.28253866038465952</v>
          </cell>
          <cell r="AD106">
            <v>422.91119852438112</v>
          </cell>
          <cell r="AE106">
            <v>0.92500000000000004</v>
          </cell>
          <cell r="AF106">
            <v>0.29278617656441402</v>
          </cell>
          <cell r="AG106">
            <v>402.43416864008958</v>
          </cell>
          <cell r="AH106">
            <v>0.8921519607843128</v>
          </cell>
          <cell r="AI106">
            <v>0.28238893136484755</v>
          </cell>
          <cell r="AJ106">
            <v>512.11192925644093</v>
          </cell>
          <cell r="AK106">
            <v>0.82524056372548937</v>
          </cell>
          <cell r="AL106">
            <v>0.26120976151248398</v>
          </cell>
          <cell r="AM106">
            <v>612.29656907847573</v>
          </cell>
          <cell r="AN106">
            <v>0.85517156862745014</v>
          </cell>
          <cell r="AO106">
            <v>0.27068369068651188</v>
          </cell>
          <cell r="AP106">
            <v>585.20885776110595</v>
          </cell>
          <cell r="AQ106">
            <v>0.892625</v>
          </cell>
          <cell r="AR106">
            <v>0.28253866038465952</v>
          </cell>
          <cell r="AS106">
            <v>454.82025854230142</v>
          </cell>
          <cell r="AT106">
            <v>0.82524056372548937</v>
          </cell>
          <cell r="AU106">
            <v>0.26120976151248398</v>
          </cell>
          <cell r="AV106">
            <v>651.4468036806885</v>
          </cell>
        </row>
        <row r="107">
          <cell r="B107">
            <v>99</v>
          </cell>
          <cell r="C107">
            <v>0.33976557397496132</v>
          </cell>
          <cell r="D107">
            <v>0.92794117647058727</v>
          </cell>
          <cell r="E107">
            <v>0.31528246643852997</v>
          </cell>
          <cell r="F107">
            <v>300.28417912773136</v>
          </cell>
          <cell r="G107">
            <v>0.96499999999999997</v>
          </cell>
          <cell r="H107">
            <v>0.32787377888583769</v>
          </cell>
          <cell r="I107">
            <v>221.74706826357536</v>
          </cell>
          <cell r="J107">
            <v>1</v>
          </cell>
          <cell r="K107">
            <v>0.33976557397496132</v>
          </cell>
          <cell r="L107">
            <v>206.46250945526157</v>
          </cell>
          <cell r="M107">
            <v>0.92500000000000004</v>
          </cell>
          <cell r="N107">
            <v>0.31428315592683925</v>
          </cell>
          <cell r="O107">
            <v>263.88869883505191</v>
          </cell>
          <cell r="P107">
            <v>0.89546323529411664</v>
          </cell>
          <cell r="Q107">
            <v>0.30424758011318137</v>
          </cell>
          <cell r="R107">
            <v>343.55616328667799</v>
          </cell>
          <cell r="S107">
            <v>0.92794117647058727</v>
          </cell>
          <cell r="T107">
            <v>0.31528246643852997</v>
          </cell>
          <cell r="U107">
            <v>322.05439886274632</v>
          </cell>
          <cell r="V107">
            <v>0.85834558823529328</v>
          </cell>
          <cell r="W107">
            <v>0.29163628145564024</v>
          </cell>
          <cell r="X107">
            <v>400.19026103069876</v>
          </cell>
          <cell r="Y107">
            <v>0.96499999999999997</v>
          </cell>
          <cell r="Z107">
            <v>0.32787377888583769</v>
          </cell>
          <cell r="AA107">
            <v>240.00321689943814</v>
          </cell>
          <cell r="AB107">
            <v>0.892625</v>
          </cell>
          <cell r="AC107">
            <v>0.30328324546939983</v>
          </cell>
          <cell r="AD107">
            <v>303.42243503163166</v>
          </cell>
          <cell r="AE107">
            <v>0.92500000000000004</v>
          </cell>
          <cell r="AF107">
            <v>0.31428315592683925</v>
          </cell>
          <cell r="AG107">
            <v>284.60700708507915</v>
          </cell>
          <cell r="AH107">
            <v>0.89546323529411664</v>
          </cell>
          <cell r="AI107">
            <v>0.30424758011318137</v>
          </cell>
          <cell r="AJ107">
            <v>367.49718881452418</v>
          </cell>
          <cell r="AK107">
            <v>0.82830349264705794</v>
          </cell>
          <cell r="AL107">
            <v>0.2814290116046928</v>
          </cell>
          <cell r="AM107">
            <v>452.35872829457492</v>
          </cell>
          <cell r="AN107">
            <v>0.85834558823529328</v>
          </cell>
          <cell r="AO107">
            <v>0.29163628145564024</v>
          </cell>
          <cell r="AP107">
            <v>426.80236431989181</v>
          </cell>
          <cell r="AQ107">
            <v>0.892625</v>
          </cell>
          <cell r="AR107">
            <v>0.30328324546939983</v>
          </cell>
          <cell r="AS107">
            <v>326.31595197795508</v>
          </cell>
          <cell r="AT107">
            <v>0.82830349264705794</v>
          </cell>
          <cell r="AU107">
            <v>0.2814290116046928</v>
          </cell>
          <cell r="AV107">
            <v>481.2825394531859</v>
          </cell>
        </row>
        <row r="108">
          <cell r="B108">
            <v>100</v>
          </cell>
          <cell r="C108">
            <v>0.36408376382406743</v>
          </cell>
          <cell r="D108">
            <v>0.93137254901960687</v>
          </cell>
          <cell r="E108">
            <v>0.33909762316947423</v>
          </cell>
          <cell r="F108">
            <v>205.60984249987087</v>
          </cell>
          <cell r="G108">
            <v>0.96499999999999997</v>
          </cell>
          <cell r="H108">
            <v>0.35134083209022504</v>
          </cell>
          <cell r="I108">
            <v>149.0420190351411</v>
          </cell>
          <cell r="J108">
            <v>1</v>
          </cell>
          <cell r="K108">
            <v>0.36408376382406743</v>
          </cell>
          <cell r="L108">
            <v>136.31365642588375</v>
          </cell>
          <cell r="M108">
            <v>0.92500000000000004</v>
          </cell>
          <cell r="N108">
            <v>0.33677748153726239</v>
          </cell>
          <cell r="O108">
            <v>180.95292575174454</v>
          </cell>
          <cell r="P108">
            <v>0.8987745098039206</v>
          </cell>
          <cell r="Q108">
            <v>0.32722920635854258</v>
          </cell>
          <cell r="R108">
            <v>239.03003197373718</v>
          </cell>
          <cell r="S108">
            <v>0.93137254901960687</v>
          </cell>
          <cell r="T108">
            <v>0.33909762316947423</v>
          </cell>
          <cell r="U108">
            <v>220.51629366192157</v>
          </cell>
          <cell r="V108">
            <v>0.86151960784313641</v>
          </cell>
          <cell r="W108">
            <v>0.31366530143176369</v>
          </cell>
          <cell r="X108">
            <v>283.48026142894378</v>
          </cell>
          <cell r="Y108">
            <v>0.96499999999999997</v>
          </cell>
          <cell r="Z108">
            <v>0.35134083209022504</v>
          </cell>
          <cell r="AA108">
            <v>161.31245522986202</v>
          </cell>
          <cell r="AB108">
            <v>0.892625</v>
          </cell>
          <cell r="AC108">
            <v>0.32499026968345818</v>
          </cell>
          <cell r="AD108">
            <v>211.39949418701028</v>
          </cell>
          <cell r="AE108">
            <v>0.92500000000000004</v>
          </cell>
          <cell r="AF108">
            <v>0.33677748153726239</v>
          </cell>
          <cell r="AG108">
            <v>195.15981869948817</v>
          </cell>
          <cell r="AH108">
            <v>0.8987745098039206</v>
          </cell>
          <cell r="AI108">
            <v>0.32722920635854258</v>
          </cell>
          <cell r="AJ108">
            <v>255.68705841930827</v>
          </cell>
          <cell r="AK108">
            <v>0.83136642156862661</v>
          </cell>
          <cell r="AL108">
            <v>0.30268701588165192</v>
          </cell>
          <cell r="AM108">
            <v>325.05185849987691</v>
          </cell>
          <cell r="AN108">
            <v>0.86151960784313641</v>
          </cell>
          <cell r="AO108">
            <v>0.31366530143176369</v>
          </cell>
          <cell r="AP108">
            <v>302.33130987316315</v>
          </cell>
          <cell r="AQ108">
            <v>0.892625</v>
          </cell>
          <cell r="AR108">
            <v>0.32499026968345818</v>
          </cell>
          <cell r="AS108">
            <v>227.34979101364402</v>
          </cell>
          <cell r="AT108">
            <v>0.83136642156862661</v>
          </cell>
          <cell r="AU108">
            <v>0.30268701588165192</v>
          </cell>
          <cell r="AV108">
            <v>345.83567007227924</v>
          </cell>
        </row>
        <row r="109">
          <cell r="B109">
            <v>101</v>
          </cell>
          <cell r="C109">
            <v>0.38860854773569975</v>
          </cell>
          <cell r="D109">
            <v>0.93480392156862646</v>
          </cell>
          <cell r="E109">
            <v>0.36327279437842092</v>
          </cell>
          <cell r="F109">
            <v>135.88803360791471</v>
          </cell>
          <cell r="G109">
            <v>0.96499999999999997</v>
          </cell>
          <cell r="H109">
            <v>0.37500724856495027</v>
          </cell>
          <cell r="I109">
            <v>96.677472050927463</v>
          </cell>
          <cell r="J109">
            <v>1</v>
          </cell>
          <cell r="K109">
            <v>0.38860854773569975</v>
          </cell>
          <cell r="L109">
            <v>86.684067333727214</v>
          </cell>
          <cell r="M109">
            <v>0.92500000000000004</v>
          </cell>
          <cell r="N109">
            <v>0.35946290665552227</v>
          </cell>
          <cell r="O109">
            <v>120.01205514027278</v>
          </cell>
          <cell r="P109">
            <v>0.90208578431372455</v>
          </cell>
          <cell r="Q109">
            <v>0.3505582465751762</v>
          </cell>
          <cell r="R109">
            <v>160.8124243151141</v>
          </cell>
          <cell r="S109">
            <v>0.93480392156862646</v>
          </cell>
          <cell r="T109">
            <v>0.36327279437842092</v>
          </cell>
          <cell r="U109">
            <v>145.73974261102217</v>
          </cell>
          <cell r="V109">
            <v>0.86469362745097955</v>
          </cell>
          <cell r="W109">
            <v>0.33602733480003938</v>
          </cell>
          <cell r="X109">
            <v>194.56233977787898</v>
          </cell>
          <cell r="Y109">
            <v>0.96499999999999997</v>
          </cell>
          <cell r="Z109">
            <v>0.37500724856495027</v>
          </cell>
          <cell r="AA109">
            <v>104.63680298288513</v>
          </cell>
          <cell r="AB109">
            <v>0.892625</v>
          </cell>
          <cell r="AC109">
            <v>0.34688170492257897</v>
          </cell>
          <cell r="AD109">
            <v>142.69671556022718</v>
          </cell>
          <cell r="AE109">
            <v>0.92500000000000004</v>
          </cell>
          <cell r="AF109">
            <v>0.35946290665552227</v>
          </cell>
          <cell r="AG109">
            <v>129.43438646060582</v>
          </cell>
          <cell r="AH109">
            <v>0.90208578431372455</v>
          </cell>
          <cell r="AI109">
            <v>0.3505582465751762</v>
          </cell>
          <cell r="AJ109">
            <v>172.01878521660771</v>
          </cell>
          <cell r="AK109">
            <v>0.83442935049019529</v>
          </cell>
          <cell r="AL109">
            <v>0.32426637808203801</v>
          </cell>
          <cell r="AM109">
            <v>226.66288144376421</v>
          </cell>
          <cell r="AN109">
            <v>0.86469362745097955</v>
          </cell>
          <cell r="AO109">
            <v>0.33602733480003938</v>
          </cell>
          <cell r="AP109">
            <v>207.50046842953751</v>
          </cell>
          <cell r="AQ109">
            <v>0.892625</v>
          </cell>
          <cell r="AR109">
            <v>0.34688170492257897</v>
          </cell>
          <cell r="AS109">
            <v>153.46332111964202</v>
          </cell>
          <cell r="AT109">
            <v>0.83442935049019529</v>
          </cell>
          <cell r="AU109">
            <v>0.32426637808203801</v>
          </cell>
          <cell r="AV109">
            <v>241.15570311266953</v>
          </cell>
        </row>
        <row r="110">
          <cell r="B110">
            <v>102</v>
          </cell>
          <cell r="C110">
            <v>0.41278368166920304</v>
          </cell>
          <cell r="D110">
            <v>0.93823529411764606</v>
          </cell>
          <cell r="E110">
            <v>0.38728821897786952</v>
          </cell>
          <cell r="F110">
            <v>86.523607916578769</v>
          </cell>
          <cell r="G110">
            <v>0.96499999999999997</v>
          </cell>
          <cell r="H110">
            <v>0.39833625281078094</v>
          </cell>
          <cell r="I110">
            <v>60.422719258894276</v>
          </cell>
          <cell r="J110">
            <v>1</v>
          </cell>
          <cell r="K110">
            <v>0.41278368166920304</v>
          </cell>
          <cell r="L110">
            <v>52.997897815343869</v>
          </cell>
          <cell r="M110">
            <v>0.92500000000000004</v>
          </cell>
          <cell r="N110">
            <v>0.38182490554401283</v>
          </cell>
          <cell r="O110">
            <v>76.872172965847511</v>
          </cell>
          <cell r="P110">
            <v>0.90539705882352839</v>
          </cell>
          <cell r="Q110">
            <v>0.37373313131364405</v>
          </cell>
          <cell r="R110">
            <v>104.43830281970448</v>
          </cell>
          <cell r="S110">
            <v>0.93823529411764606</v>
          </cell>
          <cell r="T110">
            <v>0.38728821897786952</v>
          </cell>
          <cell r="U110">
            <v>92.796459060724331</v>
          </cell>
          <cell r="V110">
            <v>0.86786764705882269</v>
          </cell>
          <cell r="W110">
            <v>0.3582416025545293</v>
          </cell>
          <cell r="X110">
            <v>129.18407528985864</v>
          </cell>
          <cell r="Y110">
            <v>0.96499999999999997</v>
          </cell>
          <cell r="Z110">
            <v>0.39833625281078094</v>
          </cell>
          <cell r="AA110">
            <v>65.397243397640594</v>
          </cell>
          <cell r="AB110">
            <v>0.892625</v>
          </cell>
          <cell r="AC110">
            <v>0.36846103384997236</v>
          </cell>
          <cell r="AD110">
            <v>93.197835579843272</v>
          </cell>
          <cell r="AE110">
            <v>0.92500000000000004</v>
          </cell>
          <cell r="AF110">
            <v>0.38182490554401283</v>
          </cell>
          <cell r="AG110">
            <v>82.907525682302278</v>
          </cell>
          <cell r="AH110">
            <v>0.90539705882352839</v>
          </cell>
          <cell r="AI110">
            <v>0.37373313131364405</v>
          </cell>
          <cell r="AJ110">
            <v>111.71618149308188</v>
          </cell>
          <cell r="AK110">
            <v>0.83749227941176385</v>
          </cell>
          <cell r="AL110">
            <v>0.34570314646512079</v>
          </cell>
          <cell r="AM110">
            <v>153.16372983235638</v>
          </cell>
          <cell r="AN110">
            <v>0.86786764705882269</v>
          </cell>
          <cell r="AO110">
            <v>0.3582416025545293</v>
          </cell>
          <cell r="AP110">
            <v>137.77463905340031</v>
          </cell>
          <cell r="AQ110">
            <v>0.892625</v>
          </cell>
          <cell r="AR110">
            <v>0.36846103384997236</v>
          </cell>
          <cell r="AS110">
            <v>100.22970264657937</v>
          </cell>
          <cell r="AT110">
            <v>0.83749227941176385</v>
          </cell>
          <cell r="AU110">
            <v>0.34570314646512079</v>
          </cell>
          <cell r="AV110">
            <v>162.9570167104969</v>
          </cell>
        </row>
        <row r="111">
          <cell r="B111">
            <v>103</v>
          </cell>
          <cell r="C111">
            <v>0.437572878476367</v>
          </cell>
          <cell r="D111">
            <v>0.94166666666666565</v>
          </cell>
          <cell r="E111">
            <v>0.41204779389857848</v>
          </cell>
          <cell r="F111">
            <v>53.014033907027489</v>
          </cell>
          <cell r="G111">
            <v>0.96499999999999997</v>
          </cell>
          <cell r="H111">
            <v>0.42225782772969417</v>
          </cell>
          <cell r="I111">
            <v>36.354159684668517</v>
          </cell>
          <cell r="J111">
            <v>1</v>
          </cell>
          <cell r="K111">
            <v>0.437572878476367</v>
          </cell>
          <cell r="L111">
            <v>31.121230434398019</v>
          </cell>
          <cell r="M111">
            <v>0.92500000000000004</v>
          </cell>
          <cell r="N111">
            <v>0.4047549125906395</v>
          </cell>
          <cell r="O111">
            <v>47.520462784199772</v>
          </cell>
          <cell r="P111">
            <v>0.90870833333333234</v>
          </cell>
          <cell r="Q111">
            <v>0.39762612111212825</v>
          </cell>
          <cell r="R111">
            <v>65.406248877813738</v>
          </cell>
          <cell r="S111">
            <v>0.94166666666666565</v>
          </cell>
          <cell r="T111">
            <v>0.41204779389857848</v>
          </cell>
          <cell r="U111">
            <v>56.857483703643624</v>
          </cell>
          <cell r="V111">
            <v>0.87104166666666583</v>
          </cell>
          <cell r="W111">
            <v>0.38114420935618515</v>
          </cell>
          <cell r="X111">
            <v>82.904965133494713</v>
          </cell>
          <cell r="Y111">
            <v>0.96499999999999997</v>
          </cell>
          <cell r="Z111">
            <v>0.42225782772969417</v>
          </cell>
          <cell r="AA111">
            <v>39.347150518469853</v>
          </cell>
          <cell r="AB111">
            <v>0.892625</v>
          </cell>
          <cell r="AC111">
            <v>0.39058849064996709</v>
          </cell>
          <cell r="AD111">
            <v>58.858064729514489</v>
          </cell>
          <cell r="AE111">
            <v>0.92500000000000004</v>
          </cell>
          <cell r="AF111">
            <v>0.4047549125906395</v>
          </cell>
          <cell r="AG111">
            <v>51.251367519769396</v>
          </cell>
          <cell r="AH111">
            <v>0.90870833333333234</v>
          </cell>
          <cell r="AI111">
            <v>0.39762612111212825</v>
          </cell>
          <cell r="AJ111">
            <v>69.964143165269022</v>
          </cell>
          <cell r="AK111">
            <v>0.84055520833333242</v>
          </cell>
          <cell r="AL111">
            <v>0.36780416202871863</v>
          </cell>
          <cell r="AM111">
            <v>100.21454650497709</v>
          </cell>
          <cell r="AN111">
            <v>0.87104166666666583</v>
          </cell>
          <cell r="AO111">
            <v>0.38114420935618515</v>
          </cell>
          <cell r="AP111">
            <v>88.41803156753835</v>
          </cell>
          <cell r="AQ111">
            <v>0.892625</v>
          </cell>
          <cell r="AR111">
            <v>0.39058849064996709</v>
          </cell>
          <cell r="AS111">
            <v>63.298962786945431</v>
          </cell>
          <cell r="AT111">
            <v>0.84055520833333242</v>
          </cell>
          <cell r="AU111">
            <v>0.36780416202871863</v>
          </cell>
          <cell r="AV111">
            <v>106.62226329510885</v>
          </cell>
        </row>
        <row r="112">
          <cell r="B112">
            <v>104</v>
          </cell>
          <cell r="C112">
            <v>0.46283555332027621</v>
          </cell>
          <cell r="D112">
            <v>0.94509803921568525</v>
          </cell>
          <cell r="E112">
            <v>0.43742497392229979</v>
          </cell>
          <cell r="F112">
            <v>31.169718189972375</v>
          </cell>
          <cell r="G112">
            <v>0.96499999999999997</v>
          </cell>
          <cell r="H112">
            <v>0.44663630895406653</v>
          </cell>
          <cell r="I112">
            <v>21.003331187281962</v>
          </cell>
          <cell r="J112">
            <v>1</v>
          </cell>
          <cell r="K112">
            <v>0.46283555332027621</v>
          </cell>
          <cell r="L112">
            <v>17.503424051492157</v>
          </cell>
          <cell r="M112">
            <v>0.92500000000000004</v>
          </cell>
          <cell r="N112">
            <v>0.42812288682125549</v>
          </cell>
          <cell r="O112">
            <v>28.286322023714252</v>
          </cell>
          <cell r="P112">
            <v>0.91201960784313618</v>
          </cell>
          <cell r="Q112">
            <v>0.42211509983501927</v>
          </cell>
          <cell r="R112">
            <v>39.399015840034167</v>
          </cell>
          <cell r="S112">
            <v>0.94509803921568525</v>
          </cell>
          <cell r="T112">
            <v>0.43742497392229979</v>
          </cell>
          <cell r="U112">
            <v>33.429482976932889</v>
          </cell>
          <cell r="V112">
            <v>0.87421568627450885</v>
          </cell>
          <cell r="W112">
            <v>0.40461810087812727</v>
          </cell>
          <cell r="X112">
            <v>51.306217745986771</v>
          </cell>
          <cell r="Y112">
            <v>0.96499999999999997</v>
          </cell>
          <cell r="Z112">
            <v>0.44663630895406653</v>
          </cell>
          <cell r="AA112">
            <v>22.732508213187462</v>
          </cell>
          <cell r="AB112">
            <v>0.892625</v>
          </cell>
          <cell r="AC112">
            <v>0.41313858578251156</v>
          </cell>
          <cell r="AD112">
            <v>35.868782064235361</v>
          </cell>
          <cell r="AE112">
            <v>0.92500000000000004</v>
          </cell>
          <cell r="AF112">
            <v>0.42812288682125549</v>
          </cell>
          <cell r="AG112">
            <v>30.507124739154392</v>
          </cell>
          <cell r="AH112">
            <v>0.91201960784313618</v>
          </cell>
          <cell r="AI112">
            <v>0.42211509983501927</v>
          </cell>
          <cell r="AJ112">
            <v>42.144572301529479</v>
          </cell>
          <cell r="AK112">
            <v>0.84361813725490098</v>
          </cell>
          <cell r="AL112">
            <v>0.39045646734739281</v>
          </cell>
          <cell r="AM112">
            <v>63.355219204625932</v>
          </cell>
          <cell r="AN112">
            <v>0.87421568627450885</v>
          </cell>
          <cell r="AO112">
            <v>0.40461810087812727</v>
          </cell>
          <cell r="AP112">
            <v>54.71801083289872</v>
          </cell>
          <cell r="AQ112">
            <v>0.892625</v>
          </cell>
          <cell r="AR112">
            <v>0.41313858578251156</v>
          </cell>
          <cell r="AS112">
            <v>38.575116452283986</v>
          </cell>
          <cell r="AT112">
            <v>0.84361813725490098</v>
          </cell>
          <cell r="AU112">
            <v>0.39045646734739281</v>
          </cell>
          <cell r="AV112">
            <v>67.406151090245928</v>
          </cell>
        </row>
        <row r="113">
          <cell r="B113">
            <v>105</v>
          </cell>
          <cell r="C113">
            <v>0.48841306669223128</v>
          </cell>
          <cell r="D113">
            <v>0.94852941176470484</v>
          </cell>
          <cell r="E113">
            <v>0.46327415884777767</v>
          </cell>
          <cell r="F113">
            <v>17.535305023558276</v>
          </cell>
          <cell r="G113">
            <v>0.96499999999999997</v>
          </cell>
          <cell r="H113">
            <v>0.47131860935800318</v>
          </cell>
          <cell r="I113">
            <v>11.622480870054513</v>
          </cell>
          <cell r="J113">
            <v>1</v>
          </cell>
          <cell r="K113">
            <v>0.48841306669223128</v>
          </cell>
          <cell r="L113">
            <v>9.4022170956203546</v>
          </cell>
          <cell r="M113">
            <v>0.92500000000000004</v>
          </cell>
          <cell r="N113">
            <v>0.45178208669031394</v>
          </cell>
          <cell r="O113">
            <v>16.176300181366049</v>
          </cell>
          <cell r="P113">
            <v>0.91533088235294013</v>
          </cell>
          <cell r="Q113">
            <v>0.44705956328810548</v>
          </cell>
          <cell r="R113">
            <v>22.768096335316638</v>
          </cell>
          <cell r="S113">
            <v>0.94852941176470484</v>
          </cell>
          <cell r="T113">
            <v>0.46327415884777767</v>
          </cell>
          <cell r="U113">
            <v>18.806592257512058</v>
          </cell>
          <cell r="V113">
            <v>0.87738970588235199</v>
          </cell>
          <cell r="W113">
            <v>0.42852859693419437</v>
          </cell>
          <cell r="X113">
            <v>30.546793358365928</v>
          </cell>
          <cell r="Y113">
            <v>0.96499999999999997</v>
          </cell>
          <cell r="Z113">
            <v>0.47131860935800318</v>
          </cell>
          <cell r="AA113">
            <v>12.57934465158141</v>
          </cell>
          <cell r="AB113">
            <v>0.892625</v>
          </cell>
          <cell r="AC113">
            <v>0.43596971365615295</v>
          </cell>
          <cell r="AD113">
            <v>21.050004168476047</v>
          </cell>
          <cell r="AE113">
            <v>0.92500000000000004</v>
          </cell>
          <cell r="AF113">
            <v>0.45178208669031394</v>
          </cell>
          <cell r="AG113">
            <v>17.446326427211474</v>
          </cell>
          <cell r="AH113">
            <v>0.91533088235294013</v>
          </cell>
          <cell r="AI113">
            <v>0.44705956328810548</v>
          </cell>
          <cell r="AJ113">
            <v>24.354711956965176</v>
          </cell>
          <cell r="AK113">
            <v>0.84668106617646965</v>
          </cell>
          <cell r="AL113">
            <v>0.41353009604149754</v>
          </cell>
          <cell r="AM113">
            <v>38.617764125967994</v>
          </cell>
          <cell r="AN113">
            <v>0.87738970588235199</v>
          </cell>
          <cell r="AO113">
            <v>0.42852859693419437</v>
          </cell>
          <cell r="AP113">
            <v>32.578113205862444</v>
          </cell>
          <cell r="AQ113">
            <v>0.892625</v>
          </cell>
          <cell r="AR113">
            <v>0.43596971365615295</v>
          </cell>
          <cell r="AS113">
            <v>22.638247394791684</v>
          </cell>
          <cell r="AT113">
            <v>0.84668106617646965</v>
          </cell>
          <cell r="AU113">
            <v>0.41353009604149754</v>
          </cell>
          <cell r="AV113">
            <v>41.086983458063891</v>
          </cell>
        </row>
        <row r="114">
          <cell r="B114">
            <v>106</v>
          </cell>
          <cell r="C114">
            <v>0.51414617696204956</v>
          </cell>
          <cell r="D114">
            <v>0.95196078431372444</v>
          </cell>
          <cell r="E114">
            <v>0.48944699787269563</v>
          </cell>
          <cell r="F114">
            <v>9.4116513386301062</v>
          </cell>
          <cell r="G114">
            <v>0.96499999999999997</v>
          </cell>
          <cell r="H114">
            <v>0.49615106076837784</v>
          </cell>
          <cell r="I114">
            <v>6.1445893490904249</v>
          </cell>
          <cell r="J114">
            <v>1</v>
          </cell>
          <cell r="K114">
            <v>0.51414617696204956</v>
          </cell>
          <cell r="L114">
            <v>4.8100514102422931</v>
          </cell>
          <cell r="M114">
            <v>0.92500000000000004</v>
          </cell>
          <cell r="N114">
            <v>0.47558521368989587</v>
          </cell>
          <cell r="O114">
            <v>8.8681375304995917</v>
          </cell>
          <cell r="P114">
            <v>0.91864215686274409</v>
          </cell>
          <cell r="Q114">
            <v>0.4723163529471513</v>
          </cell>
          <cell r="R114">
            <v>12.589401130748467</v>
          </cell>
          <cell r="S114">
            <v>0.95196078431372444</v>
          </cell>
          <cell r="T114">
            <v>0.48944699787269563</v>
          </cell>
          <cell r="U114">
            <v>10.093984048620031</v>
          </cell>
          <cell r="V114">
            <v>0.88056372549019513</v>
          </cell>
          <cell r="W114">
            <v>0.45273847303224352</v>
          </cell>
          <cell r="X114">
            <v>17.456618859666612</v>
          </cell>
          <cell r="Y114">
            <v>0.96499999999999997</v>
          </cell>
          <cell r="Z114">
            <v>0.49615106076837784</v>
          </cell>
          <cell r="AA114">
            <v>6.6504654237630252</v>
          </cell>
          <cell r="AB114">
            <v>0.892625</v>
          </cell>
          <cell r="AC114">
            <v>0.45893973121074949</v>
          </cell>
          <cell r="AD114">
            <v>11.87283987868472</v>
          </cell>
          <cell r="AE114">
            <v>0.92500000000000004</v>
          </cell>
          <cell r="AF114">
            <v>0.47558521368989587</v>
          </cell>
          <cell r="AG114">
            <v>9.5643886688455044</v>
          </cell>
          <cell r="AH114">
            <v>0.91864215686274409</v>
          </cell>
          <cell r="AI114">
            <v>0.4723163529471513</v>
          </cell>
          <cell r="AJ114">
            <v>13.466705065476724</v>
          </cell>
          <cell r="AK114">
            <v>0.84974399509803833</v>
          </cell>
          <cell r="AL114">
            <v>0.43689262647611499</v>
          </cell>
          <cell r="AM114">
            <v>22.648156418048551</v>
          </cell>
          <cell r="AN114">
            <v>0.88056372549019513</v>
          </cell>
          <cell r="AO114">
            <v>0.45273847303224352</v>
          </cell>
          <cell r="AP114">
            <v>18.617460062990862</v>
          </cell>
          <cell r="AQ114">
            <v>0.892625</v>
          </cell>
          <cell r="AR114">
            <v>0.45893973121074949</v>
          </cell>
          <cell r="AS114">
            <v>12.768657160407205</v>
          </cell>
          <cell r="AT114">
            <v>0.84974399509803833</v>
          </cell>
          <cell r="AU114">
            <v>0.43689262647611499</v>
          </cell>
          <cell r="AV114">
            <v>24.096279242595308</v>
          </cell>
        </row>
        <row r="115">
          <cell r="B115">
            <v>107</v>
          </cell>
          <cell r="C115">
            <v>0.54006070326016731</v>
          </cell>
          <cell r="D115">
            <v>0.95539215686274404</v>
          </cell>
          <cell r="E115">
            <v>0.51596976012454165</v>
          </cell>
          <cell r="F115">
            <v>4.8051468459130637</v>
          </cell>
          <cell r="G115">
            <v>0.96499999999999997</v>
          </cell>
          <cell r="H115">
            <v>0.52115857864606141</v>
          </cell>
          <cell r="I115">
            <v>3.0959448255531341</v>
          </cell>
          <cell r="J115">
            <v>1</v>
          </cell>
          <cell r="K115">
            <v>0.54006070326016731</v>
          </cell>
          <cell r="L115">
            <v>2.3369818666753028</v>
          </cell>
          <cell r="M115">
            <v>0.92500000000000004</v>
          </cell>
          <cell r="N115">
            <v>0.49955615051565477</v>
          </cell>
          <cell r="O115">
            <v>4.6505824480255571</v>
          </cell>
          <cell r="P115">
            <v>0.92195343137254793</v>
          </cell>
          <cell r="Q115">
            <v>0.49791081852018265</v>
          </cell>
          <cell r="R115">
            <v>6.6432211028846089</v>
          </cell>
          <cell r="S115">
            <v>0.95539215686274404</v>
          </cell>
          <cell r="T115">
            <v>0.51596976012454165</v>
          </cell>
          <cell r="U115">
            <v>5.1535138594480792</v>
          </cell>
          <cell r="V115">
            <v>0.88373774509803826</v>
          </cell>
          <cell r="W115">
            <v>0.47727202811520103</v>
          </cell>
          <cell r="X115">
            <v>9.5533358928352872</v>
          </cell>
          <cell r="Y115">
            <v>0.96499999999999997</v>
          </cell>
          <cell r="Z115">
            <v>0.52115857864606141</v>
          </cell>
          <cell r="AA115">
            <v>3.3508299491595803</v>
          </cell>
          <cell r="AB115">
            <v>0.892625</v>
          </cell>
          <cell r="AC115">
            <v>0.48207168524760685</v>
          </cell>
          <cell r="AD115">
            <v>6.4239219360528876</v>
          </cell>
          <cell r="AE115">
            <v>0.92500000000000004</v>
          </cell>
          <cell r="AF115">
            <v>0.49955615051565477</v>
          </cell>
          <cell r="AG115">
            <v>5.015706839959396</v>
          </cell>
          <cell r="AH115">
            <v>0.92195343137254793</v>
          </cell>
          <cell r="AI115">
            <v>0.49791081852018265</v>
          </cell>
          <cell r="AJ115">
            <v>7.10616004273583</v>
          </cell>
          <cell r="AK115">
            <v>0.85280692401960689</v>
          </cell>
          <cell r="AL115">
            <v>0.46056750713116895</v>
          </cell>
          <cell r="AM115">
            <v>12.753343875725438</v>
          </cell>
          <cell r="AN115">
            <v>0.88373774509803826</v>
          </cell>
          <cell r="AO115">
            <v>0.47727202811520103</v>
          </cell>
          <cell r="AP115">
            <v>10.188619622333604</v>
          </cell>
          <cell r="AQ115">
            <v>0.892625</v>
          </cell>
          <cell r="AR115">
            <v>0.48207168524760685</v>
          </cell>
          <cell r="AS115">
            <v>6.9086130752877102</v>
          </cell>
          <cell r="AT115">
            <v>0.85280692401960689</v>
          </cell>
          <cell r="AU115">
            <v>0.46056750713116895</v>
          </cell>
          <cell r="AV115">
            <v>13.568792515995952</v>
          </cell>
        </row>
        <row r="116">
          <cell r="B116">
            <v>108</v>
          </cell>
          <cell r="C116">
            <v>0.56620494414540756</v>
          </cell>
          <cell r="D116">
            <v>0.95882352941176363</v>
          </cell>
          <cell r="E116">
            <v>0.54289062291589019</v>
          </cell>
          <cell r="F116">
            <v>2.3258363804641022</v>
          </cell>
          <cell r="G116">
            <v>0.96499999999999997</v>
          </cell>
          <cell r="H116">
            <v>0.54638777110031833</v>
          </cell>
          <cell r="I116">
            <v>1.4824666207012343</v>
          </cell>
          <cell r="J116">
            <v>1</v>
          </cell>
          <cell r="K116">
            <v>0.56620494414540756</v>
          </cell>
          <cell r="L116">
            <v>1.0748697962523803</v>
          </cell>
          <cell r="M116">
            <v>0.92500000000000004</v>
          </cell>
          <cell r="N116">
            <v>0.52373957333450205</v>
          </cell>
          <cell r="O116">
            <v>2.3273553826342397</v>
          </cell>
          <cell r="P116">
            <v>0.92526470588235188</v>
          </cell>
          <cell r="Q116">
            <v>0.523889451113834</v>
          </cell>
          <cell r="R116">
            <v>3.335489445936783</v>
          </cell>
          <cell r="S116">
            <v>0.95882352941176363</v>
          </cell>
          <cell r="T116">
            <v>0.54289062291589019</v>
          </cell>
          <cell r="U116">
            <v>2.4944565495901529</v>
          </cell>
          <cell r="V116">
            <v>0.8869117647058814</v>
          </cell>
          <cell r="W116">
            <v>0.50217382619719841</v>
          </cell>
          <cell r="X116">
            <v>4.9937958959960458</v>
          </cell>
          <cell r="Y116">
            <v>0.96499999999999997</v>
          </cell>
          <cell r="Z116">
            <v>0.54638777110031833</v>
          </cell>
          <cell r="AA116">
            <v>1.6045161755709192</v>
          </cell>
          <cell r="AB116">
            <v>0.892625</v>
          </cell>
          <cell r="AC116">
            <v>0.50540868826779439</v>
          </cell>
          <cell r="AD116">
            <v>3.3271310624408033</v>
          </cell>
          <cell r="AE116">
            <v>0.92500000000000004</v>
          </cell>
          <cell r="AF116">
            <v>0.52373957333450205</v>
          </cell>
          <cell r="AG116">
            <v>2.5100796388742412</v>
          </cell>
          <cell r="AH116">
            <v>0.92526470588235188</v>
          </cell>
          <cell r="AI116">
            <v>0.523889451113834</v>
          </cell>
          <cell r="AJ116">
            <v>3.567926079321817</v>
          </cell>
          <cell r="AK116">
            <v>0.85586985294117557</v>
          </cell>
          <cell r="AL116">
            <v>0.48459774228029651</v>
          </cell>
          <cell r="AM116">
            <v>6.8795680792960114</v>
          </cell>
          <cell r="AN116">
            <v>0.8869117647058814</v>
          </cell>
          <cell r="AO116">
            <v>0.50217382619719841</v>
          </cell>
          <cell r="AP116">
            <v>5.3258764714881117</v>
          </cell>
          <cell r="AQ116">
            <v>0.892625</v>
          </cell>
          <cell r="AR116">
            <v>0.50540868826779439</v>
          </cell>
          <cell r="AS116">
            <v>3.5781663273601123</v>
          </cell>
          <cell r="AT116">
            <v>0.85586985294117557</v>
          </cell>
          <cell r="AU116">
            <v>0.48459774228029651</v>
          </cell>
          <cell r="AV116">
            <v>7.3194475721236341</v>
          </cell>
        </row>
        <row r="117">
          <cell r="B117">
            <v>109</v>
          </cell>
          <cell r="C117">
            <v>0.59243187938558528</v>
          </cell>
          <cell r="D117">
            <v>0.96225490196078323</v>
          </cell>
          <cell r="E117">
            <v>0.57007048001661886</v>
          </cell>
          <cell r="F117">
            <v>1.0631616190735065</v>
          </cell>
          <cell r="G117">
            <v>0.96499999999999997</v>
          </cell>
          <cell r="H117">
            <v>0.57169676360708976</v>
          </cell>
          <cell r="I117">
            <v>0.67246498808566579</v>
          </cell>
          <cell r="J117">
            <v>1</v>
          </cell>
          <cell r="K117">
            <v>0.59243187938558528</v>
          </cell>
          <cell r="L117">
            <v>0.46627320330171573</v>
          </cell>
          <cell r="M117">
            <v>0.92500000000000004</v>
          </cell>
          <cell r="N117">
            <v>0.54799948843166646</v>
          </cell>
          <cell r="O117">
            <v>1.1084272675356261</v>
          </cell>
          <cell r="P117">
            <v>0.92857598039215583</v>
          </cell>
          <cell r="Q117">
            <v>0.55011801321603726</v>
          </cell>
          <cell r="R117">
            <v>1.5880617109089754</v>
          </cell>
          <cell r="S117">
            <v>0.96225490196078323</v>
          </cell>
          <cell r="T117">
            <v>0.57007048001661886</v>
          </cell>
          <cell r="U117">
            <v>1.1402394795465327</v>
          </cell>
          <cell r="V117">
            <v>0.89008578431372454</v>
          </cell>
          <cell r="W117">
            <v>0.52731519401537252</v>
          </cell>
          <cell r="X117">
            <v>2.4860423036558448</v>
          </cell>
          <cell r="Y117">
            <v>0.96499999999999997</v>
          </cell>
          <cell r="Z117">
            <v>0.57169676360708976</v>
          </cell>
          <cell r="AA117">
            <v>0.72782815870631756</v>
          </cell>
          <cell r="AB117">
            <v>0.892625</v>
          </cell>
          <cell r="AC117">
            <v>0.52881950633655805</v>
          </cell>
          <cell r="AD117">
            <v>1.6455701164775638</v>
          </cell>
          <cell r="AE117">
            <v>0.92500000000000004</v>
          </cell>
          <cell r="AF117">
            <v>0.54799948843166646</v>
          </cell>
          <cell r="AG117">
            <v>1.1954515997746251</v>
          </cell>
          <cell r="AH117">
            <v>0.92857598039215583</v>
          </cell>
          <cell r="AI117">
            <v>0.55011801321603726</v>
          </cell>
          <cell r="AJ117">
            <v>1.6987272440111765</v>
          </cell>
          <cell r="AK117">
            <v>0.85893278186274413</v>
          </cell>
          <cell r="AL117">
            <v>0.50885916222483452</v>
          </cell>
          <cell r="AM117">
            <v>3.5457449202055686</v>
          </cell>
          <cell r="AN117">
            <v>0.89008578431372454</v>
          </cell>
          <cell r="AO117">
            <v>0.52731519401537252</v>
          </cell>
          <cell r="AP117">
            <v>2.6513607059472926</v>
          </cell>
          <cell r="AQ117">
            <v>0.892625</v>
          </cell>
          <cell r="AR117">
            <v>0.52881950633655805</v>
          </cell>
          <cell r="AS117">
            <v>1.7697299774450466</v>
          </cell>
          <cell r="AT117">
            <v>0.85893278186274413</v>
          </cell>
          <cell r="AU117">
            <v>0.50885916222483452</v>
          </cell>
          <cell r="AV117">
            <v>3.7724598039335233</v>
          </cell>
        </row>
        <row r="118">
          <cell r="B118">
            <v>110</v>
          </cell>
          <cell r="C118">
            <v>0.61859410913156188</v>
          </cell>
          <cell r="D118">
            <v>0.96568627450980282</v>
          </cell>
          <cell r="E118">
            <v>0.59736784068096838</v>
          </cell>
          <cell r="F118">
            <v>0.45708456455302693</v>
          </cell>
          <cell r="G118">
            <v>0.96499999999999997</v>
          </cell>
          <cell r="H118">
            <v>0.59694331531195721</v>
          </cell>
          <cell r="I118">
            <v>0.28801893075801049</v>
          </cell>
          <cell r="J118">
            <v>1</v>
          </cell>
          <cell r="K118">
            <v>0.61859410913156188</v>
          </cell>
          <cell r="L118">
            <v>0.19003809316254319</v>
          </cell>
          <cell r="M118">
            <v>0.92500000000000004</v>
          </cell>
          <cell r="N118">
            <v>0.57219955094669472</v>
          </cell>
          <cell r="O118">
            <v>0.50100969196239309</v>
          </cell>
          <cell r="P118">
            <v>0.93188725490195967</v>
          </cell>
          <cell r="Q118">
            <v>0.57645996625713447</v>
          </cell>
          <cell r="R118">
            <v>0.71444035763926894</v>
          </cell>
          <cell r="S118">
            <v>0.96568627450980282</v>
          </cell>
          <cell r="T118">
            <v>0.59736784068096838</v>
          </cell>
          <cell r="U118">
            <v>0.49022261210754114</v>
          </cell>
          <cell r="V118">
            <v>0.89325980392156767</v>
          </cell>
          <cell r="W118">
            <v>0.55256525262989575</v>
          </cell>
          <cell r="X118">
            <v>1.1751144239731393</v>
          </cell>
          <cell r="Y118">
            <v>0.96499999999999997</v>
          </cell>
          <cell r="Z118">
            <v>0.59694331531195721</v>
          </cell>
          <cell r="AA118">
            <v>0.3117311559118085</v>
          </cell>
          <cell r="AB118">
            <v>0.892625</v>
          </cell>
          <cell r="AC118">
            <v>0.5521725666635604</v>
          </cell>
          <cell r="AD118">
            <v>0.77536053983970621</v>
          </cell>
          <cell r="AE118">
            <v>0.92500000000000004</v>
          </cell>
          <cell r="AF118">
            <v>0.57219955094669472</v>
          </cell>
          <cell r="AG118">
            <v>0.54034473465331323</v>
          </cell>
          <cell r="AH118">
            <v>0.93188725490195967</v>
          </cell>
          <cell r="AI118">
            <v>0.57645996625713447</v>
          </cell>
          <cell r="AJ118">
            <v>0.76422678753979356</v>
          </cell>
          <cell r="AK118">
            <v>0.8619957107843127</v>
          </cell>
          <cell r="AL118">
            <v>0.53322546878784938</v>
          </cell>
          <cell r="AM118">
            <v>1.7414601306468003</v>
          </cell>
          <cell r="AN118">
            <v>0.89325980392156767</v>
          </cell>
          <cell r="AO118">
            <v>0.55256525262989575</v>
          </cell>
          <cell r="AP118">
            <v>1.2532579208859609</v>
          </cell>
          <cell r="AQ118">
            <v>0.892625</v>
          </cell>
          <cell r="AR118">
            <v>0.5521725666635604</v>
          </cell>
          <cell r="AS118">
            <v>0.83386224442354906</v>
          </cell>
          <cell r="AT118">
            <v>0.8619957107843127</v>
          </cell>
          <cell r="AU118">
            <v>0.53322546878784938</v>
          </cell>
          <cell r="AV118">
            <v>1.8528090685770471</v>
          </cell>
        </row>
        <row r="119">
          <cell r="B119">
            <v>111</v>
          </cell>
          <cell r="C119">
            <v>0.64893009559073189</v>
          </cell>
          <cell r="D119">
            <v>0.96911764705882242</v>
          </cell>
          <cell r="E119">
            <v>0.6288896073445468</v>
          </cell>
          <cell r="F119">
            <v>0.18403694521738453</v>
          </cell>
          <cell r="G119">
            <v>0.96499999999999997</v>
          </cell>
          <cell r="H119">
            <v>0.62621754224505621</v>
          </cell>
          <cell r="I119">
            <v>0.11608795535871866</v>
          </cell>
          <cell r="J119">
            <v>1</v>
          </cell>
          <cell r="K119">
            <v>0.64893009559073189</v>
          </cell>
          <cell r="L119">
            <v>7.2481648221599027E-2</v>
          </cell>
          <cell r="M119">
            <v>0.92500000000000004</v>
          </cell>
          <cell r="N119">
            <v>0.60026033842142701</v>
          </cell>
          <cell r="O119">
            <v>0.21433217120156992</v>
          </cell>
          <cell r="P119">
            <v>0.93519852941176362</v>
          </cell>
          <cell r="Q119">
            <v>0.60687847108748771</v>
          </cell>
          <cell r="R119">
            <v>0.30259409318180086</v>
          </cell>
          <cell r="S119">
            <v>0.96911764705882242</v>
          </cell>
          <cell r="T119">
            <v>0.6288896073445468</v>
          </cell>
          <cell r="U119">
            <v>0.19737938885987535</v>
          </cell>
          <cell r="V119">
            <v>0.89643382352941081</v>
          </cell>
          <cell r="W119">
            <v>0.58172288679370587</v>
          </cell>
          <cell r="X119">
            <v>0.52578702542138711</v>
          </cell>
          <cell r="Y119">
            <v>0.96499999999999997</v>
          </cell>
          <cell r="Z119">
            <v>0.62621754224505621</v>
          </cell>
          <cell r="AA119">
            <v>0.12564532621578489</v>
          </cell>
          <cell r="AB119">
            <v>0.892625</v>
          </cell>
          <cell r="AC119">
            <v>0.57925122657667705</v>
          </cell>
          <cell r="AD119">
            <v>0.34722772046677186</v>
          </cell>
          <cell r="AE119">
            <v>0.92500000000000004</v>
          </cell>
          <cell r="AF119">
            <v>0.60026033842142701</v>
          </cell>
          <cell r="AG119">
            <v>0.23115972012827649</v>
          </cell>
          <cell r="AH119">
            <v>0.93519852941176362</v>
          </cell>
          <cell r="AI119">
            <v>0.60687847108748771</v>
          </cell>
          <cell r="AJ119">
            <v>0.32368063938180591</v>
          </cell>
          <cell r="AK119">
            <v>0.86505863970588137</v>
          </cell>
          <cell r="AL119">
            <v>0.56136258575592612</v>
          </cell>
          <cell r="AM119">
            <v>0.81286923610731077</v>
          </cell>
          <cell r="AN119">
            <v>0.89643382352941081</v>
          </cell>
          <cell r="AO119">
            <v>0.58172288679370587</v>
          </cell>
          <cell r="AP119">
            <v>0.56075114122119196</v>
          </cell>
          <cell r="AQ119">
            <v>0.892625</v>
          </cell>
          <cell r="AR119">
            <v>0.57925122657667705</v>
          </cell>
          <cell r="AS119">
            <v>0.3734263886763608</v>
          </cell>
          <cell r="AT119">
            <v>0.86505863970588137</v>
          </cell>
          <cell r="AU119">
            <v>0.56136258575592612</v>
          </cell>
          <cell r="AV119">
            <v>0.86484408441067262</v>
          </cell>
        </row>
        <row r="120">
          <cell r="B120">
            <v>112</v>
          </cell>
          <cell r="C120">
            <v>0.6791598348491078</v>
          </cell>
          <cell r="D120">
            <v>0.97254901960784201</v>
          </cell>
          <cell r="E120">
            <v>0.66051623153952366</v>
          </cell>
          <cell r="F120">
            <v>6.8298023002733702E-2</v>
          </cell>
          <cell r="G120">
            <v>0.96499999999999997</v>
          </cell>
          <cell r="H120">
            <v>0.65538924062938897</v>
          </cell>
          <cell r="I120">
            <v>4.3391641269728054E-2</v>
          </cell>
          <cell r="J120">
            <v>1</v>
          </cell>
          <cell r="K120">
            <v>0.6791598348491078</v>
          </cell>
          <cell r="L120">
            <v>2.5446125312582966E-2</v>
          </cell>
          <cell r="M120">
            <v>0.92500000000000004</v>
          </cell>
          <cell r="N120">
            <v>0.62822284723542476</v>
          </cell>
          <cell r="O120">
            <v>8.567706958151633E-2</v>
          </cell>
          <cell r="P120">
            <v>0.93850980392156746</v>
          </cell>
          <cell r="Q120">
            <v>0.63739816343564026</v>
          </cell>
          <cell r="R120">
            <v>0.11895625255152477</v>
          </cell>
          <cell r="S120">
            <v>0.97254901960784201</v>
          </cell>
          <cell r="T120">
            <v>0.66051623153952366</v>
          </cell>
          <cell r="U120">
            <v>7.3249542501881731E-2</v>
          </cell>
          <cell r="V120">
            <v>0.89960784313725395</v>
          </cell>
          <cell r="W120">
            <v>0.61097751417405943</v>
          </cell>
          <cell r="X120">
            <v>0.21992467915458219</v>
          </cell>
          <cell r="Y120">
            <v>0.96499999999999997</v>
          </cell>
          <cell r="Z120">
            <v>0.65538924062938897</v>
          </cell>
          <cell r="AA120">
            <v>4.6964018838357748E-2</v>
          </cell>
          <cell r="AB120">
            <v>0.892625</v>
          </cell>
          <cell r="AC120">
            <v>0.60623504758218483</v>
          </cell>
          <cell r="AD120">
            <v>0.1460956374849707</v>
          </cell>
          <cell r="AE120">
            <v>0.92500000000000004</v>
          </cell>
          <cell r="AF120">
            <v>0.62822284723542476</v>
          </cell>
          <cell r="AG120">
            <v>9.2403708294674883E-2</v>
          </cell>
          <cell r="AH120">
            <v>0.93850980392156746</v>
          </cell>
          <cell r="AI120">
            <v>0.63739816343564026</v>
          </cell>
          <cell r="AJ120">
            <v>0.12724582783315508</v>
          </cell>
          <cell r="AK120">
            <v>0.86812156862744994</v>
          </cell>
          <cell r="AL120">
            <v>0.58959330117796727</v>
          </cell>
          <cell r="AM120">
            <v>0.35655485984466634</v>
          </cell>
          <cell r="AN120">
            <v>0.89960784313725395</v>
          </cell>
          <cell r="AO120">
            <v>0.61097751417405943</v>
          </cell>
          <cell r="AP120">
            <v>0.23454936857713513</v>
          </cell>
          <cell r="AQ120">
            <v>0.892625</v>
          </cell>
          <cell r="AR120">
            <v>0.60623504758218483</v>
          </cell>
          <cell r="AS120">
            <v>0.15711869499947986</v>
          </cell>
          <cell r="AT120">
            <v>0.86812156862744994</v>
          </cell>
          <cell r="AU120">
            <v>0.58959330117796727</v>
          </cell>
          <cell r="AV120">
            <v>0.379352972910181</v>
          </cell>
        </row>
        <row r="121">
          <cell r="B121">
            <v>113</v>
          </cell>
          <cell r="C121">
            <v>0.70924622354151179</v>
          </cell>
          <cell r="D121">
            <v>0.97598039215686161</v>
          </cell>
          <cell r="E121">
            <v>0.69221040738781781</v>
          </cell>
          <cell r="F121">
            <v>2.3186070227368336E-2</v>
          </cell>
          <cell r="G121">
            <v>0.96499999999999997</v>
          </cell>
          <cell r="H121">
            <v>0.68442260571755886</v>
          </cell>
          <cell r="I121">
            <v>1.495322644829813E-2</v>
          </cell>
          <cell r="J121">
            <v>1</v>
          </cell>
          <cell r="K121">
            <v>0.70924622354151179</v>
          </cell>
          <cell r="L121">
            <v>8.1641390477394174E-3</v>
          </cell>
          <cell r="M121">
            <v>0.92500000000000004</v>
          </cell>
          <cell r="N121">
            <v>0.65605275677589847</v>
          </cell>
          <cell r="O121">
            <v>3.1852776986228536E-2</v>
          </cell>
          <cell r="P121">
            <v>0.94182107843137142</v>
          </cell>
          <cell r="Q121">
            <v>0.66798304312924417</v>
          </cell>
          <cell r="R121">
            <v>4.3133755645996683E-2</v>
          </cell>
          <cell r="S121">
            <v>0.97598039215686161</v>
          </cell>
          <cell r="T121">
            <v>0.69221040738781781</v>
          </cell>
          <cell r="U121">
            <v>2.4867030726544639E-2</v>
          </cell>
          <cell r="V121">
            <v>0.90278186274509709</v>
          </cell>
          <cell r="W121">
            <v>0.64029462683373151</v>
          </cell>
          <cell r="X121">
            <v>8.5555645379187972E-2</v>
          </cell>
          <cell r="Y121">
            <v>0.96499999999999997</v>
          </cell>
          <cell r="Z121">
            <v>0.68442260571755886</v>
          </cell>
          <cell r="AA121">
            <v>1.6184306194982144E-2</v>
          </cell>
          <cell r="AB121">
            <v>0.892625</v>
          </cell>
          <cell r="AC121">
            <v>0.63309091028874198</v>
          </cell>
          <cell r="AD121">
            <v>5.7527341742719861E-2</v>
          </cell>
          <cell r="AE121">
            <v>0.92500000000000004</v>
          </cell>
          <cell r="AF121">
            <v>0.65605275677589847</v>
          </cell>
          <cell r="AG121">
            <v>3.4353587574682591E-2</v>
          </cell>
          <cell r="AH121">
            <v>0.94182107843137142</v>
          </cell>
          <cell r="AI121">
            <v>0.66798304312924417</v>
          </cell>
          <cell r="AJ121">
            <v>4.6139570867454356E-2</v>
          </cell>
          <cell r="AK121">
            <v>0.87118449754901861</v>
          </cell>
          <cell r="AL121">
            <v>0.61788431489455087</v>
          </cell>
          <cell r="AM121">
            <v>0.14633250297780206</v>
          </cell>
          <cell r="AN121">
            <v>0.90278186274509709</v>
          </cell>
          <cell r="AO121">
            <v>0.64029462683373151</v>
          </cell>
          <cell r="AP121">
            <v>9.1244978412781855E-2</v>
          </cell>
          <cell r="AQ121">
            <v>0.892625</v>
          </cell>
          <cell r="AR121">
            <v>0.63309091028874198</v>
          </cell>
          <cell r="AS121">
            <v>6.18678354604194E-2</v>
          </cell>
          <cell r="AT121">
            <v>0.87118449754901861</v>
          </cell>
          <cell r="AU121">
            <v>0.61788431489455087</v>
          </cell>
          <cell r="AV121">
            <v>0.1556890013003914</v>
          </cell>
        </row>
        <row r="122">
          <cell r="B122">
            <v>114</v>
          </cell>
          <cell r="C122">
            <v>0.73915254532832764</v>
          </cell>
          <cell r="D122">
            <v>0.9794117647058812</v>
          </cell>
          <cell r="E122">
            <v>0.72393469880686123</v>
          </cell>
          <cell r="F122">
            <v>7.1364311095591468E-3</v>
          </cell>
          <cell r="G122">
            <v>0.96499999999999997</v>
          </cell>
          <cell r="H122">
            <v>0.71328220624183614</v>
          </cell>
          <cell r="I122">
            <v>4.7189002386692058E-3</v>
          </cell>
          <cell r="J122">
            <v>1</v>
          </cell>
          <cell r="K122">
            <v>0.73915254532832764</v>
          </cell>
          <cell r="L122">
            <v>2.3737542596624413E-3</v>
          </cell>
          <cell r="M122">
            <v>0.92500000000000004</v>
          </cell>
          <cell r="N122">
            <v>0.68371610442870312</v>
          </cell>
          <cell r="O122">
            <v>1.095567483344541E-2</v>
          </cell>
          <cell r="P122">
            <v>0.94513235294117537</v>
          </cell>
          <cell r="Q122">
            <v>0.69859698434862105</v>
          </cell>
          <cell r="R122">
            <v>1.4321138287990601E-2</v>
          </cell>
          <cell r="S122">
            <v>0.9794117647058812</v>
          </cell>
          <cell r="T122">
            <v>0.72393469880686123</v>
          </cell>
          <cell r="U122">
            <v>7.6538132567977911E-3</v>
          </cell>
          <cell r="V122">
            <v>0.90595588235294011</v>
          </cell>
          <cell r="W122">
            <v>0.66963959639634663</v>
          </cell>
          <cell r="X122">
            <v>3.0774825347601745E-2</v>
          </cell>
          <cell r="Y122">
            <v>0.96499999999999997</v>
          </cell>
          <cell r="Z122">
            <v>0.71328220624183614</v>
          </cell>
          <cell r="AA122">
            <v>5.1074011772816348E-3</v>
          </cell>
          <cell r="AB122">
            <v>0.892625</v>
          </cell>
          <cell r="AC122">
            <v>0.65978604077369851</v>
          </cell>
          <cell r="AD122">
            <v>2.11073045923298E-2</v>
          </cell>
          <cell r="AE122">
            <v>0.92500000000000004</v>
          </cell>
          <cell r="AF122">
            <v>0.68371610442870312</v>
          </cell>
          <cell r="AG122">
            <v>1.1815821741169826E-2</v>
          </cell>
          <cell r="AH122">
            <v>0.94513235294117537</v>
          </cell>
          <cell r="AI122">
            <v>0.69859698434862105</v>
          </cell>
          <cell r="AJ122">
            <v>1.5319119910734775E-2</v>
          </cell>
          <cell r="AK122">
            <v>0.87424742647058729</v>
          </cell>
          <cell r="AL122">
            <v>0.64620221052247451</v>
          </cell>
          <cell r="AM122">
            <v>5.5915944628558013E-2</v>
          </cell>
          <cell r="AN122">
            <v>0.90595588235294011</v>
          </cell>
          <cell r="AO122">
            <v>0.66963959639634663</v>
          </cell>
          <cell r="AP122">
            <v>3.282130900951781E-2</v>
          </cell>
          <cell r="AQ122">
            <v>0.892625</v>
          </cell>
          <cell r="AR122">
            <v>0.65978604077369851</v>
          </cell>
          <cell r="AS122">
            <v>2.2699871191188371E-2</v>
          </cell>
          <cell r="AT122">
            <v>0.87424742647058729</v>
          </cell>
          <cell r="AU122">
            <v>0.64620221052247451</v>
          </cell>
          <cell r="AV122">
            <v>5.949120939528222E-2</v>
          </cell>
        </row>
        <row r="123">
          <cell r="B123">
            <v>115</v>
          </cell>
          <cell r="C123">
            <v>0.76884177396568232</v>
          </cell>
          <cell r="D123">
            <v>0.9828431372549008</v>
          </cell>
          <cell r="E123">
            <v>0.75565086117705449</v>
          </cell>
          <cell r="F123">
            <v>1.9701210037045315E-3</v>
          </cell>
          <cell r="G123">
            <v>0.96499999999999997</v>
          </cell>
          <cell r="H123">
            <v>0.74193231187688347</v>
          </cell>
          <cell r="I123">
            <v>1.3529926653961075E-3</v>
          </cell>
          <cell r="J123">
            <v>1</v>
          </cell>
          <cell r="K123">
            <v>0.76884177396568232</v>
          </cell>
          <cell r="L123">
            <v>6.1918775664898782E-4</v>
          </cell>
          <cell r="M123">
            <v>0.92500000000000004</v>
          </cell>
          <cell r="N123">
            <v>0.71117864091825622</v>
          </cell>
          <cell r="O123">
            <v>3.4651035149345336E-3</v>
          </cell>
          <cell r="P123">
            <v>0.94844362745097921</v>
          </cell>
          <cell r="Q123">
            <v>0.72920308103585751</v>
          </cell>
          <cell r="R123">
            <v>4.316434267560793E-3</v>
          </cell>
          <cell r="S123">
            <v>0.9828431372549008</v>
          </cell>
          <cell r="T123">
            <v>0.75565086117705449</v>
          </cell>
          <cell r="U123">
            <v>2.1129522620139205E-3</v>
          </cell>
          <cell r="V123">
            <v>0.90912990196078325</v>
          </cell>
          <cell r="W123">
            <v>0.69897704658877546</v>
          </cell>
          <cell r="X123">
            <v>1.0166783722665655E-2</v>
          </cell>
          <cell r="Y123">
            <v>0.96499999999999997</v>
          </cell>
          <cell r="Z123">
            <v>0.74193231187688347</v>
          </cell>
          <cell r="AA123">
            <v>1.464382797388039E-3</v>
          </cell>
          <cell r="AB123">
            <v>0.892625</v>
          </cell>
          <cell r="AC123">
            <v>0.68628738848611714</v>
          </cell>
          <cell r="AD123">
            <v>7.180999663952017E-3</v>
          </cell>
          <cell r="AE123">
            <v>0.92500000000000004</v>
          </cell>
          <cell r="AF123">
            <v>0.71117864091825622</v>
          </cell>
          <cell r="AG123">
            <v>3.7371541296732165E-3</v>
          </cell>
          <cell r="AH123">
            <v>0.94844362745097921</v>
          </cell>
          <cell r="AI123">
            <v>0.72920308103585751</v>
          </cell>
          <cell r="AJ123">
            <v>4.6172289382205439E-3</v>
          </cell>
          <cell r="AK123">
            <v>0.87731035539215585</v>
          </cell>
          <cell r="AL123">
            <v>0.67451284995816829</v>
          </cell>
          <cell r="AM123">
            <v>1.9782937606131541E-2</v>
          </cell>
          <cell r="AN123">
            <v>0.90912990196078325</v>
          </cell>
          <cell r="AO123">
            <v>0.69897704658877546</v>
          </cell>
          <cell r="AP123">
            <v>1.0842860891184528E-2</v>
          </cell>
          <cell r="AQ123">
            <v>0.892625</v>
          </cell>
          <cell r="AR123">
            <v>0.68628738848611714</v>
          </cell>
          <cell r="AS123">
            <v>7.7228130518812565E-3</v>
          </cell>
          <cell r="AT123">
            <v>0.87731035539215585</v>
          </cell>
          <cell r="AU123">
            <v>0.67451284995816829</v>
          </cell>
          <cell r="AV123">
            <v>2.1047858377395444E-2</v>
          </cell>
        </row>
        <row r="124">
          <cell r="B124">
            <v>116</v>
          </cell>
          <cell r="C124">
            <v>0.7984370541437309</v>
          </cell>
          <cell r="D124">
            <v>0.9862745098039204</v>
          </cell>
          <cell r="E124">
            <v>0.78747811418489444</v>
          </cell>
          <cell r="F124">
            <v>4.813973706321993E-4</v>
          </cell>
          <cell r="G124">
            <v>0.96499999999999997</v>
          </cell>
          <cell r="H124">
            <v>0.77049175724870034</v>
          </cell>
          <cell r="I124">
            <v>3.4916368920630682E-4</v>
          </cell>
          <cell r="J124">
            <v>1</v>
          </cell>
          <cell r="K124">
            <v>0.7984370541437309</v>
          </cell>
          <cell r="L124">
            <v>1.4313034340914882E-4</v>
          </cell>
          <cell r="M124">
            <v>0.92500000000000004</v>
          </cell>
          <cell r="N124">
            <v>0.73855427508295113</v>
          </cell>
          <cell r="O124">
            <v>1.0007959065423194E-3</v>
          </cell>
          <cell r="P124">
            <v>0.95175490196078316</v>
          </cell>
          <cell r="Q124">
            <v>0.75991638018842311</v>
          </cell>
          <cell r="R124">
            <v>1.1688771005667078E-3</v>
          </cell>
          <cell r="S124">
            <v>0.9862745098039204</v>
          </cell>
          <cell r="T124">
            <v>0.78747811418489444</v>
          </cell>
          <cell r="U124">
            <v>5.1629806559709622E-4</v>
          </cell>
          <cell r="V124">
            <v>0.91230392156862639</v>
          </cell>
          <cell r="W124">
            <v>0.72841725562102733</v>
          </cell>
          <cell r="X124">
            <v>3.0604352628899796E-3</v>
          </cell>
          <cell r="Y124">
            <v>0.96499999999999997</v>
          </cell>
          <cell r="Z124">
            <v>0.77049175724870034</v>
          </cell>
          <cell r="AA124">
            <v>3.779098830491934E-4</v>
          </cell>
          <cell r="AB124">
            <v>0.892625</v>
          </cell>
          <cell r="AC124">
            <v>0.71270487545504779</v>
          </cell>
          <cell r="AD124">
            <v>2.2527701578587025E-3</v>
          </cell>
          <cell r="AE124">
            <v>0.92500000000000004</v>
          </cell>
          <cell r="AF124">
            <v>0.73855427508295113</v>
          </cell>
          <cell r="AG124">
            <v>1.0793699348301698E-3</v>
          </cell>
          <cell r="AH124">
            <v>0.95175490196078316</v>
          </cell>
          <cell r="AI124">
            <v>0.75991638018842311</v>
          </cell>
          <cell r="AJ124">
            <v>1.2503313706222023E-3</v>
          </cell>
          <cell r="AK124">
            <v>0.88037328431372441</v>
          </cell>
          <cell r="AL124">
            <v>0.70292265167429135</v>
          </cell>
          <cell r="AM124">
            <v>6.4390919808751321E-3</v>
          </cell>
          <cell r="AN124">
            <v>0.91230392156862639</v>
          </cell>
          <cell r="AO124">
            <v>0.72841725562102733</v>
          </cell>
          <cell r="AP124">
            <v>3.2639500088914287E-3</v>
          </cell>
          <cell r="AQ124">
            <v>0.892625</v>
          </cell>
          <cell r="AR124">
            <v>0.71270487545504779</v>
          </cell>
          <cell r="AS124">
            <v>2.4227438507391686E-3</v>
          </cell>
          <cell r="AT124">
            <v>0.88037328431372441</v>
          </cell>
          <cell r="AU124">
            <v>0.70292265167429135</v>
          </cell>
          <cell r="AV124">
            <v>6.8508074377425354E-3</v>
          </cell>
        </row>
        <row r="125">
          <cell r="B125">
            <v>117</v>
          </cell>
          <cell r="C125">
            <v>0.82808616600874074</v>
          </cell>
          <cell r="D125">
            <v>0.98970588235293999</v>
          </cell>
          <cell r="E125">
            <v>0.8195617495939439</v>
          </cell>
          <cell r="F125">
            <v>1.0230747703318831E-4</v>
          </cell>
          <cell r="G125">
            <v>0.96499999999999997</v>
          </cell>
          <cell r="H125">
            <v>0.79910315019843481</v>
          </cell>
          <cell r="I125">
            <v>8.0135944742300413E-5</v>
          </cell>
          <cell r="J125">
            <v>1</v>
          </cell>
          <cell r="K125">
            <v>0.82808616600874074</v>
          </cell>
          <cell r="L125">
            <v>2.8849773658967468E-5</v>
          </cell>
          <cell r="M125">
            <v>0.92500000000000004</v>
          </cell>
          <cell r="N125">
            <v>0.7659797035580852</v>
          </cell>
          <cell r="O125">
            <v>2.6165381127997179E-4</v>
          </cell>
          <cell r="P125">
            <v>0.95506617647058711</v>
          </cell>
          <cell r="Q125">
            <v>0.79087708835815584</v>
          </cell>
          <cell r="R125">
            <v>2.8062824541891576E-4</v>
          </cell>
          <cell r="S125">
            <v>0.98970588235293999</v>
          </cell>
          <cell r="T125">
            <v>0.8195617495939439</v>
          </cell>
          <cell r="U125">
            <v>1.0972463854338597E-4</v>
          </cell>
          <cell r="V125">
            <v>0.91547794117646952</v>
          </cell>
          <cell r="W125">
            <v>0.75809461837439818</v>
          </cell>
          <cell r="X125">
            <v>8.3116140768984333E-4</v>
          </cell>
          <cell r="Y125">
            <v>0.96499999999999997</v>
          </cell>
          <cell r="Z125">
            <v>0.79910315019843481</v>
          </cell>
          <cell r="AA125">
            <v>8.6733433176969539E-5</v>
          </cell>
          <cell r="AB125">
            <v>0.892625</v>
          </cell>
          <cell r="AC125">
            <v>0.73917041393355221</v>
          </cell>
          <cell r="AD125">
            <v>6.4720988307316759E-4</v>
          </cell>
          <cell r="AE125">
            <v>0.92500000000000004</v>
          </cell>
          <cell r="AF125">
            <v>0.7659797035580852</v>
          </cell>
          <cell r="AG125">
            <v>2.8219665506534156E-4</v>
          </cell>
          <cell r="AH125">
            <v>0.95506617647058711</v>
          </cell>
          <cell r="AI125">
            <v>0.79087708835815584</v>
          </cell>
          <cell r="AJ125">
            <v>3.0018408142294868E-4</v>
          </cell>
          <cell r="AK125">
            <v>0.88343621323529309</v>
          </cell>
          <cell r="AL125">
            <v>0.73156130673129416</v>
          </cell>
          <cell r="AM125">
            <v>1.9129083713037189E-3</v>
          </cell>
          <cell r="AN125">
            <v>0.91547794117646952</v>
          </cell>
          <cell r="AO125">
            <v>0.75809461837439818</v>
          </cell>
          <cell r="AP125">
            <v>8.8643250093050643E-4</v>
          </cell>
          <cell r="AQ125">
            <v>0.892625</v>
          </cell>
          <cell r="AR125">
            <v>0.73917041393355221</v>
          </cell>
          <cell r="AS125">
            <v>6.9604249633862657E-4</v>
          </cell>
          <cell r="AT125">
            <v>0.88343621323529309</v>
          </cell>
          <cell r="AU125">
            <v>0.73156130673129416</v>
          </cell>
          <cell r="AV125">
            <v>2.0352197074945946E-3</v>
          </cell>
        </row>
        <row r="126">
          <cell r="B126">
            <v>118</v>
          </cell>
          <cell r="C126">
            <v>0.85778910956071219</v>
          </cell>
          <cell r="D126">
            <v>0.99313725490195959</v>
          </cell>
          <cell r="E126">
            <v>0.85190232155392198</v>
          </cell>
          <cell r="F126">
            <v>1.8460182159326264E-5</v>
          </cell>
          <cell r="G126">
            <v>0.96499999999999997</v>
          </cell>
          <cell r="H126">
            <v>0.82776649072608721</v>
          </cell>
          <cell r="I126">
            <v>1.6099058854600453E-5</v>
          </cell>
          <cell r="J126">
            <v>1</v>
          </cell>
          <cell r="K126">
            <v>0.85778910956071219</v>
          </cell>
          <cell r="L126">
            <v>4.9596751994931371E-6</v>
          </cell>
          <cell r="M126">
            <v>0.92500000000000004</v>
          </cell>
          <cell r="N126">
            <v>0.79345492634365877</v>
          </cell>
          <cell r="O126">
            <v>6.1232302480895826E-5</v>
          </cell>
          <cell r="P126">
            <v>0.95837745098039095</v>
          </cell>
          <cell r="Q126">
            <v>0.82208574029953463</v>
          </cell>
          <cell r="R126">
            <v>5.8685795770945678E-5</v>
          </cell>
          <cell r="S126">
            <v>0.99313725490195959</v>
          </cell>
          <cell r="T126">
            <v>0.85190232155392198</v>
          </cell>
          <cell r="U126">
            <v>1.9798521805205472E-5</v>
          </cell>
          <cell r="V126">
            <v>0.91865196078431266</v>
          </cell>
          <cell r="W126">
            <v>0.78800964743737789</v>
          </cell>
          <cell r="X126">
            <v>2.0106241751968398E-4</v>
          </cell>
          <cell r="Y126">
            <v>0.96499999999999997</v>
          </cell>
          <cell r="Z126">
            <v>0.82776649072608721</v>
          </cell>
          <cell r="AA126">
            <v>1.7424473497727739E-5</v>
          </cell>
          <cell r="AB126">
            <v>0.892625</v>
          </cell>
          <cell r="AC126">
            <v>0.76568400392163072</v>
          </cell>
          <cell r="AD126">
            <v>1.6881148590008839E-4</v>
          </cell>
          <cell r="AE126">
            <v>0.92500000000000004</v>
          </cell>
          <cell r="AF126">
            <v>0.79345492634365877</v>
          </cell>
          <cell r="AG126">
            <v>6.6039744873308009E-5</v>
          </cell>
          <cell r="AH126">
            <v>0.95837745098039095</v>
          </cell>
          <cell r="AI126">
            <v>0.82208574029953463</v>
          </cell>
          <cell r="AJ126">
            <v>6.2775369135699446E-5</v>
          </cell>
          <cell r="AK126">
            <v>0.88649914215686165</v>
          </cell>
          <cell r="AL126">
            <v>0.76042930977706957</v>
          </cell>
          <cell r="AM126">
            <v>5.1349862353553867E-4</v>
          </cell>
          <cell r="AN126">
            <v>0.91865196078431266</v>
          </cell>
          <cell r="AO126">
            <v>0.78800964743737789</v>
          </cell>
          <cell r="AP126">
            <v>2.1443279242293079E-4</v>
          </cell>
          <cell r="AQ126">
            <v>0.892625</v>
          </cell>
          <cell r="AR126">
            <v>0.76568400392163072</v>
          </cell>
          <cell r="AS126">
            <v>1.8154847620466098E-4</v>
          </cell>
          <cell r="AT126">
            <v>0.88649914215686165</v>
          </cell>
          <cell r="AU126">
            <v>0.76042930977706957</v>
          </cell>
          <cell r="AV126">
            <v>5.4633171879456667E-4</v>
          </cell>
        </row>
        <row r="127">
          <cell r="B127">
            <v>119</v>
          </cell>
          <cell r="C127">
            <v>0.88754588479964514</v>
          </cell>
          <cell r="D127">
            <v>0.99656862745097918</v>
          </cell>
          <cell r="E127">
            <v>0.88450038421454724</v>
          </cell>
          <cell r="F127">
            <v>2.7339101214879274E-6</v>
          </cell>
          <cell r="G127">
            <v>0.96499999999999997</v>
          </cell>
          <cell r="H127">
            <v>0.85648177883165755</v>
          </cell>
          <cell r="I127">
            <v>2.7727974025350949E-6</v>
          </cell>
          <cell r="J127">
            <v>1</v>
          </cell>
          <cell r="K127">
            <v>0.88754588479964514</v>
          </cell>
          <cell r="L127">
            <v>7.0531982640957142E-7</v>
          </cell>
          <cell r="M127">
            <v>0.92500000000000004</v>
          </cell>
          <cell r="N127">
            <v>0.82097994343967184</v>
          </cell>
          <cell r="O127">
            <v>1.2647230426063993E-5</v>
          </cell>
          <cell r="P127">
            <v>0.96168872549019491</v>
          </cell>
          <cell r="Q127">
            <v>0.85354287076703805</v>
          </cell>
          <cell r="R127">
            <v>1.0441039909520501E-5</v>
          </cell>
          <cell r="S127">
            <v>0.99656862745097918</v>
          </cell>
          <cell r="T127">
            <v>0.88450038421454724</v>
          </cell>
          <cell r="U127">
            <v>2.9321151160149841E-6</v>
          </cell>
          <cell r="V127">
            <v>0.9218259803921558</v>
          </cell>
          <cell r="W127">
            <v>0.81816285539845623</v>
          </cell>
          <cell r="X127">
            <v>4.2623292777090937E-5</v>
          </cell>
          <cell r="Y127">
            <v>0.96499999999999997</v>
          </cell>
          <cell r="Z127">
            <v>0.85648177883165755</v>
          </cell>
          <cell r="AA127">
            <v>3.0010782177639382E-6</v>
          </cell>
          <cell r="AB127">
            <v>0.892625</v>
          </cell>
          <cell r="AC127">
            <v>0.79224564541928322</v>
          </cell>
          <cell r="AD127">
            <v>3.9555231468148803E-5</v>
          </cell>
          <cell r="AE127">
            <v>0.92500000000000004</v>
          </cell>
          <cell r="AF127">
            <v>0.82097994343967184</v>
          </cell>
          <cell r="AG127">
            <v>1.3640183969103386E-5</v>
          </cell>
          <cell r="AH127">
            <v>0.96168872549019491</v>
          </cell>
          <cell r="AI127">
            <v>0.85354287076703805</v>
          </cell>
          <cell r="AJ127">
            <v>1.116863332720141E-5</v>
          </cell>
          <cell r="AK127">
            <v>0.88956207107843033</v>
          </cell>
          <cell r="AL127">
            <v>0.78952715545951024</v>
          </cell>
          <cell r="AM127">
            <v>1.2301921966893371E-4</v>
          </cell>
          <cell r="AN127">
            <v>0.9218259803921558</v>
          </cell>
          <cell r="AO127">
            <v>0.81816285539845623</v>
          </cell>
          <cell r="AP127">
            <v>4.5457683266724661E-5</v>
          </cell>
          <cell r="AQ127">
            <v>0.892625</v>
          </cell>
          <cell r="AR127">
            <v>0.79224564541928322</v>
          </cell>
          <cell r="AS127">
            <v>4.2539712038405261E-5</v>
          </cell>
          <cell r="AT127">
            <v>0.88956207107843033</v>
          </cell>
          <cell r="AU127">
            <v>0.78952715545951024</v>
          </cell>
          <cell r="AV127">
            <v>1.3088506696229426E-4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3.1576556862381609E-7</v>
          </cell>
          <cell r="G128">
            <v>1</v>
          </cell>
          <cell r="H128">
            <v>1</v>
          </cell>
          <cell r="I128">
            <v>3.9794695087203724E-7</v>
          </cell>
          <cell r="J128">
            <v>1</v>
          </cell>
          <cell r="K128">
            <v>1</v>
          </cell>
          <cell r="L128">
            <v>7.9316117012156241E-8</v>
          </cell>
          <cell r="M128">
            <v>1</v>
          </cell>
          <cell r="N128">
            <v>1</v>
          </cell>
          <cell r="O128">
            <v>2.2641079062054793E-6</v>
          </cell>
          <cell r="P128">
            <v>1</v>
          </cell>
          <cell r="Q128">
            <v>1</v>
          </cell>
          <cell r="R128">
            <v>1.5291647313551573E-6</v>
          </cell>
          <cell r="S128">
            <v>1</v>
          </cell>
          <cell r="T128">
            <v>1</v>
          </cell>
          <cell r="U128">
            <v>3.3865816933844892E-7</v>
          </cell>
          <cell r="V128">
            <v>1</v>
          </cell>
          <cell r="W128">
            <v>1</v>
          </cell>
          <cell r="X128">
            <v>7.750497852101821E-6</v>
          </cell>
          <cell r="Y128">
            <v>1</v>
          </cell>
          <cell r="Z128">
            <v>1</v>
          </cell>
          <cell r="AA128">
            <v>4.3070940740053985E-7</v>
          </cell>
          <cell r="AB128">
            <v>1</v>
          </cell>
          <cell r="AC128">
            <v>1</v>
          </cell>
          <cell r="AD128">
            <v>8.2177715839561133E-6</v>
          </cell>
          <cell r="AE128">
            <v>1</v>
          </cell>
          <cell r="AF128">
            <v>1</v>
          </cell>
          <cell r="AG128">
            <v>2.4418665056421694E-6</v>
          </cell>
          <cell r="AH128">
            <v>1</v>
          </cell>
          <cell r="AI128">
            <v>1</v>
          </cell>
          <cell r="AJ128">
            <v>1.6357259745575025E-6</v>
          </cell>
          <cell r="AK128">
            <v>1</v>
          </cell>
          <cell r="AL128">
            <v>1</v>
          </cell>
          <cell r="AM128">
            <v>2.5892205096871844E-5</v>
          </cell>
          <cell r="AN128">
            <v>1</v>
          </cell>
          <cell r="AO128">
            <v>1</v>
          </cell>
          <cell r="AP128">
            <v>8.2658953254225888E-6</v>
          </cell>
          <cell r="AQ128">
            <v>1</v>
          </cell>
          <cell r="AR128">
            <v>1</v>
          </cell>
          <cell r="AS128">
            <v>8.8378104185884336E-6</v>
          </cell>
          <cell r="AT128">
            <v>1</v>
          </cell>
          <cell r="AU128">
            <v>1</v>
          </cell>
          <cell r="AV128">
            <v>2.7547752351426553E-5</v>
          </cell>
        </row>
        <row r="136">
          <cell r="B136" t="str">
            <v>Age</v>
          </cell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4.2334201082197363E-4</v>
          </cell>
          <cell r="D155">
            <v>0.65343137254901962</v>
          </cell>
          <cell r="E155">
            <v>2.7662495118906414E-4</v>
          </cell>
          <cell r="F155">
            <v>9932.2552672583315</v>
          </cell>
          <cell r="G155">
            <v>0.96499999999999997</v>
          </cell>
          <cell r="H155">
            <v>4.0852504044320453E-4</v>
          </cell>
          <cell r="I155">
            <v>9931.0779148889396</v>
          </cell>
          <cell r="J155">
            <v>0.9</v>
          </cell>
          <cell r="K155">
            <v>3.8100780973977625E-4</v>
          </cell>
          <cell r="L155">
            <v>9931.3208606159569</v>
          </cell>
          <cell r="M155">
            <v>0.92500000000000004</v>
          </cell>
          <cell r="N155">
            <v>3.9159136001032564E-4</v>
          </cell>
          <cell r="O155">
            <v>9931.2274199517196</v>
          </cell>
          <cell r="P155">
            <v>0.63056127450980393</v>
          </cell>
          <cell r="Q155">
            <v>2.6694307789744691E-4</v>
          </cell>
          <cell r="R155">
            <v>9932.3402982627886</v>
          </cell>
          <cell r="S155">
            <v>0.58808823529411769</v>
          </cell>
          <cell r="T155">
            <v>2.4896245607015775E-4</v>
          </cell>
          <cell r="U155">
            <v>9932.4982129853488</v>
          </cell>
          <cell r="V155">
            <v>0.6044240196078432</v>
          </cell>
          <cell r="W155">
            <v>2.5587807984988437E-4</v>
          </cell>
          <cell r="X155">
            <v>9932.437476553594</v>
          </cell>
          <cell r="Y155">
            <v>0.86849999999999994</v>
          </cell>
          <cell r="Z155">
            <v>3.6767253639888406E-4</v>
          </cell>
          <cell r="AA155">
            <v>9931.4385958528965</v>
          </cell>
          <cell r="AB155">
            <v>0.892625</v>
          </cell>
          <cell r="AC155">
            <v>3.7788566240996423E-4</v>
          </cell>
          <cell r="AD155">
            <v>9931.3484256119064</v>
          </cell>
          <cell r="AE155">
            <v>0.83250000000000002</v>
          </cell>
          <cell r="AF155">
            <v>3.5243222400929307E-4</v>
          </cell>
          <cell r="AG155">
            <v>9931.5731504093983</v>
          </cell>
          <cell r="AH155">
            <v>0.5675051470588236</v>
          </cell>
          <cell r="AI155">
            <v>2.4024877010770225E-4</v>
          </cell>
          <cell r="AJ155">
            <v>9932.5747408893603</v>
          </cell>
          <cell r="AK155">
            <v>0.58326917892156871</v>
          </cell>
          <cell r="AL155">
            <v>2.4692234705513843E-4</v>
          </cell>
          <cell r="AM155">
            <v>9932.5161302327178</v>
          </cell>
          <cell r="AN155">
            <v>0.54398161764705888</v>
          </cell>
          <cell r="AO155">
            <v>2.3029027186489593E-4</v>
          </cell>
          <cell r="AP155">
            <v>9932.662201351086</v>
          </cell>
          <cell r="AQ155">
            <v>0.80336249999999998</v>
          </cell>
          <cell r="AR155">
            <v>3.4009709616896779E-4</v>
          </cell>
          <cell r="AS155">
            <v>9931.6820555035665</v>
          </cell>
          <cell r="AT155">
            <v>0.52494226102941188</v>
          </cell>
          <cell r="AU155">
            <v>2.222301123496246E-4</v>
          </cell>
          <cell r="AV155">
            <v>9932.7329896622959</v>
          </cell>
        </row>
        <row r="156">
          <cell r="B156">
            <v>20</v>
          </cell>
          <cell r="C156">
            <v>4.5899361336274518E-4</v>
          </cell>
          <cell r="D156">
            <v>0.65686274509803921</v>
          </cell>
          <cell r="E156">
            <v>3.0149580485592088E-4</v>
          </cell>
          <cell r="F156">
            <v>9929.5077576298281</v>
          </cell>
          <cell r="G156">
            <v>0.96499999999999997</v>
          </cell>
          <cell r="H156">
            <v>4.4292883689504907E-4</v>
          </cell>
          <cell r="I156">
            <v>9927.020820882115</v>
          </cell>
          <cell r="J156">
            <v>0.9</v>
          </cell>
          <cell r="K156">
            <v>4.1309425202647068E-4</v>
          </cell>
          <cell r="L156">
            <v>9927.5369498070304</v>
          </cell>
          <cell r="M156">
            <v>0.92500000000000004</v>
          </cell>
          <cell r="N156">
            <v>4.2456909236053932E-4</v>
          </cell>
          <cell r="O156">
            <v>9927.3384370997683</v>
          </cell>
          <cell r="P156">
            <v>0.63387254901960777</v>
          </cell>
          <cell r="Q156">
            <v>2.9094345168596358E-4</v>
          </cell>
          <cell r="R156">
            <v>9929.6889287728463</v>
          </cell>
          <cell r="S156">
            <v>0.5911764705882353</v>
          </cell>
          <cell r="T156">
            <v>2.7134622437032879E-4</v>
          </cell>
          <cell r="U156">
            <v>9930.0253938353308</v>
          </cell>
          <cell r="V156">
            <v>0.60759803921568634</v>
          </cell>
          <cell r="W156">
            <v>2.788836194917268E-4</v>
          </cell>
          <cell r="X156">
            <v>9929.8959835238657</v>
          </cell>
          <cell r="Y156">
            <v>0.86849999999999994</v>
          </cell>
          <cell r="Z156">
            <v>3.9863595320554417E-4</v>
          </cell>
          <cell r="AA156">
            <v>9927.7870786342701</v>
          </cell>
          <cell r="AB156">
            <v>0.892625</v>
          </cell>
          <cell r="AC156">
            <v>4.0970917412792043E-4</v>
          </cell>
          <cell r="AD156">
            <v>9927.5955114334702</v>
          </cell>
          <cell r="AE156">
            <v>0.83250000000000002</v>
          </cell>
          <cell r="AF156">
            <v>3.821121831244854E-4</v>
          </cell>
          <cell r="AG156">
            <v>9928.0729439960887</v>
          </cell>
          <cell r="AH156">
            <v>0.57048529411764703</v>
          </cell>
          <cell r="AI156">
            <v>2.6184910651736728E-4</v>
          </cell>
          <cell r="AJ156">
            <v>9930.1884520238582</v>
          </cell>
          <cell r="AK156">
            <v>0.58633210784313716</v>
          </cell>
          <cell r="AL156">
            <v>2.691226928095163E-4</v>
          </cell>
          <cell r="AM156">
            <v>9930.063570037677</v>
          </cell>
          <cell r="AN156">
            <v>0.54683823529411768</v>
          </cell>
          <cell r="AO156">
            <v>2.5099525754255413E-4</v>
          </cell>
          <cell r="AP156">
            <v>9930.3748058723941</v>
          </cell>
          <cell r="AQ156">
            <v>0.80336249999999998</v>
          </cell>
          <cell r="AR156">
            <v>3.687382567151284E-4</v>
          </cell>
          <cell r="AS156">
            <v>9928.3043192764162</v>
          </cell>
          <cell r="AT156">
            <v>0.52769889705882356</v>
          </cell>
          <cell r="AU156">
            <v>2.4221042352856473E-4</v>
          </cell>
          <cell r="AV156">
            <v>9930.5256372940639</v>
          </cell>
        </row>
        <row r="157">
          <cell r="B157">
            <v>21</v>
          </cell>
          <cell r="C157">
            <v>4.9513788123497549E-4</v>
          </cell>
          <cell r="D157">
            <v>0.66029411764705881</v>
          </cell>
          <cell r="E157">
            <v>3.2693663040368233E-4</v>
          </cell>
          <cell r="F157">
            <v>9926.5140526966188</v>
          </cell>
          <cell r="G157">
            <v>0.96499999999999997</v>
          </cell>
          <cell r="H157">
            <v>4.7780805539175133E-4</v>
          </cell>
          <cell r="I157">
            <v>9922.6238570960886</v>
          </cell>
          <cell r="J157">
            <v>0.9</v>
          </cell>
          <cell r="K157">
            <v>4.4562409311147793E-4</v>
          </cell>
          <cell r="L157">
            <v>9923.4359413562852</v>
          </cell>
          <cell r="M157">
            <v>0.92500000000000004</v>
          </cell>
          <cell r="N157">
            <v>4.5800254014235234E-4</v>
          </cell>
          <cell r="O157">
            <v>9923.1235960299728</v>
          </cell>
          <cell r="P157">
            <v>0.63718382352941172</v>
          </cell>
          <cell r="Q157">
            <v>3.1549384833955347E-4</v>
          </cell>
          <cell r="R157">
            <v>9926.7999508017401</v>
          </cell>
          <cell r="S157">
            <v>0.59426470588235292</v>
          </cell>
          <cell r="T157">
            <v>2.9424296736331408E-4</v>
          </cell>
          <cell r="U157">
            <v>9927.3309189368119</v>
          </cell>
          <cell r="V157">
            <v>0.61077205882352947</v>
          </cell>
          <cell r="W157">
            <v>3.0241638312340622E-4</v>
          </cell>
          <cell r="X157">
            <v>9927.1266981908047</v>
          </cell>
          <cell r="Y157">
            <v>0.86849999999999994</v>
          </cell>
          <cell r="Z157">
            <v>4.3002724985257616E-4</v>
          </cell>
          <cell r="AA157">
            <v>9923.8295057689575</v>
          </cell>
          <cell r="AB157">
            <v>0.892625</v>
          </cell>
          <cell r="AC157">
            <v>4.4197245123737001E-4</v>
          </cell>
          <cell r="AD157">
            <v>9923.5280844754034</v>
          </cell>
          <cell r="AE157">
            <v>0.83250000000000002</v>
          </cell>
          <cell r="AF157">
            <v>4.122022861281171E-4</v>
          </cell>
          <cell r="AG157">
            <v>9924.2793063692388</v>
          </cell>
          <cell r="AH157">
            <v>0.57346544117647058</v>
          </cell>
          <cell r="AI157">
            <v>2.8394446350559811E-4</v>
          </cell>
          <cell r="AJ157">
            <v>9927.5882410501472</v>
          </cell>
          <cell r="AK157">
            <v>0.58939503676470584</v>
          </cell>
          <cell r="AL157">
            <v>2.9183180971408695E-4</v>
          </cell>
          <cell r="AM157">
            <v>9927.3911645899389</v>
          </cell>
          <cell r="AN157">
            <v>0.54969485294117648</v>
          </cell>
          <cell r="AO157">
            <v>2.7217474481106555E-4</v>
          </cell>
          <cell r="AP157">
            <v>9927.8823288905005</v>
          </cell>
          <cell r="AQ157">
            <v>0.80336249999999998</v>
          </cell>
          <cell r="AR157">
            <v>3.97775206113633E-4</v>
          </cell>
          <cell r="AS157">
            <v>9924.6433736495892</v>
          </cell>
          <cell r="AT157">
            <v>0.53045553308823534</v>
          </cell>
          <cell r="AU157">
            <v>2.6264862874267829E-4</v>
          </cell>
          <cell r="AV157">
            <v>9928.1203604735929</v>
          </cell>
        </row>
        <row r="158">
          <cell r="B158">
            <v>22</v>
          </cell>
          <cell r="C158">
            <v>5.1977690750536383E-4</v>
          </cell>
          <cell r="D158">
            <v>0.6637254901960784</v>
          </cell>
          <cell r="E158">
            <v>3.4498918272659929E-4</v>
          </cell>
          <cell r="F158">
            <v>9923.2687116405741</v>
          </cell>
          <cell r="G158">
            <v>0.96499999999999997</v>
          </cell>
          <cell r="H158">
            <v>5.0158471574267608E-4</v>
          </cell>
          <cell r="I158">
            <v>9917.8827474865448</v>
          </cell>
          <cell r="J158">
            <v>0.9</v>
          </cell>
          <cell r="K158">
            <v>4.6779921675482744E-4</v>
          </cell>
          <cell r="L158">
            <v>9919.0138192143695</v>
          </cell>
          <cell r="M158">
            <v>0.92500000000000004</v>
          </cell>
          <cell r="N158">
            <v>4.8079363944246158E-4</v>
          </cell>
          <cell r="O158">
            <v>9918.5787802168434</v>
          </cell>
          <cell r="P158">
            <v>0.64049509803921567</v>
          </cell>
          <cell r="Q158">
            <v>3.3291456133116836E-4</v>
          </cell>
          <cell r="R158">
            <v>9923.6681064835648</v>
          </cell>
          <cell r="S158">
            <v>0.59735294117647053</v>
          </cell>
          <cell r="T158">
            <v>3.1049026445393934E-4</v>
          </cell>
          <cell r="U158">
            <v>9924.4098716292265</v>
          </cell>
          <cell r="V158">
            <v>0.6139460784313725</v>
          </cell>
          <cell r="W158">
            <v>3.1911499402210433E-4</v>
          </cell>
          <cell r="X158">
            <v>9924.1245724399305</v>
          </cell>
          <cell r="Y158">
            <v>0.86849999999999994</v>
          </cell>
          <cell r="Z158">
            <v>4.5142624416840847E-4</v>
          </cell>
          <cell r="AA158">
            <v>9919.5619886585864</v>
          </cell>
          <cell r="AB158">
            <v>0.892625</v>
          </cell>
          <cell r="AC158">
            <v>4.639658620619754E-4</v>
          </cell>
          <cell r="AD158">
            <v>9919.1421584429845</v>
          </cell>
          <cell r="AE158">
            <v>0.83250000000000002</v>
          </cell>
          <cell r="AF158">
            <v>4.3271427549821539E-4</v>
          </cell>
          <cell r="AG158">
            <v>9920.1884957509792</v>
          </cell>
          <cell r="AH158">
            <v>0.57644558823529413</v>
          </cell>
          <cell r="AI158">
            <v>2.996231051980515E-4</v>
          </cell>
          <cell r="AJ158">
            <v>9924.769357333138</v>
          </cell>
          <cell r="AK158">
            <v>0.59245796568627451</v>
          </cell>
          <cell r="AL158">
            <v>3.0794596923133073E-4</v>
          </cell>
          <cell r="AM158">
            <v>9924.4940360606379</v>
          </cell>
          <cell r="AN158">
            <v>0.55255147058823528</v>
          </cell>
          <cell r="AO158">
            <v>2.8720349461989396E-4</v>
          </cell>
          <cell r="AP158">
            <v>9925.1802100511195</v>
          </cell>
          <cell r="AQ158">
            <v>0.80336249999999998</v>
          </cell>
          <cell r="AR158">
            <v>4.1756927585577785E-4</v>
          </cell>
          <cell r="AS158">
            <v>9920.6955965860325</v>
          </cell>
          <cell r="AT158">
            <v>0.53321216911764713</v>
          </cell>
          <cell r="AU158">
            <v>2.7715137230819768E-4</v>
          </cell>
          <cell r="AV158">
            <v>9925.5127532749211</v>
          </cell>
        </row>
        <row r="159">
          <cell r="B159">
            <v>23</v>
          </cell>
          <cell r="C159">
            <v>5.3918546722633528E-4</v>
          </cell>
          <cell r="D159">
            <v>0.667156862745098</v>
          </cell>
          <cell r="E159">
            <v>3.5972128475247168E-4</v>
          </cell>
          <cell r="F159">
            <v>9919.8452912777684</v>
          </cell>
          <cell r="G159">
            <v>0.96499999999999997</v>
          </cell>
          <cell r="H159">
            <v>5.2031397587341355E-4</v>
          </cell>
          <cell r="I159">
            <v>9912.9080890878777</v>
          </cell>
          <cell r="J159">
            <v>0.9</v>
          </cell>
          <cell r="K159">
            <v>4.8526692050370178E-4</v>
          </cell>
          <cell r="L159">
            <v>9914.3737123187602</v>
          </cell>
          <cell r="M159">
            <v>0.92500000000000004</v>
          </cell>
          <cell r="N159">
            <v>4.9874655718436017E-4</v>
          </cell>
          <cell r="O159">
            <v>9913.8099906270072</v>
          </cell>
          <cell r="P159">
            <v>0.64380637254901951</v>
          </cell>
          <cell r="Q159">
            <v>3.4713103978613514E-4</v>
          </cell>
          <cell r="R159">
            <v>9920.3643728690986</v>
          </cell>
          <cell r="S159">
            <v>0.60044117647058826</v>
          </cell>
          <cell r="T159">
            <v>3.2374915627722458E-4</v>
          </cell>
          <cell r="U159">
            <v>9921.3284389836354</v>
          </cell>
          <cell r="V159">
            <v>0.61712009803921564</v>
          </cell>
          <cell r="W159">
            <v>3.3274218839603631E-4</v>
          </cell>
          <cell r="X159">
            <v>9920.957635486322</v>
          </cell>
          <cell r="Y159">
            <v>0.86849999999999994</v>
          </cell>
          <cell r="Z159">
            <v>4.6828257828607217E-4</v>
          </cell>
          <cell r="AA159">
            <v>9915.0840380462505</v>
          </cell>
          <cell r="AB159">
            <v>0.892625</v>
          </cell>
          <cell r="AC159">
            <v>4.8129042768290753E-4</v>
          </cell>
          <cell r="AD159">
            <v>9914.5400151005269</v>
          </cell>
          <cell r="AE159">
            <v>0.83250000000000002</v>
          </cell>
          <cell r="AF159">
            <v>4.4887190146592414E-4</v>
          </cell>
          <cell r="AG159">
            <v>9915.8958885732354</v>
          </cell>
          <cell r="AH159">
            <v>0.57942573529411756</v>
          </cell>
          <cell r="AI159">
            <v>3.1241793580752164E-4</v>
          </cell>
          <cell r="AJ159">
            <v>9921.795667119919</v>
          </cell>
          <cell r="AK159">
            <v>0.59552089460784308</v>
          </cell>
          <cell r="AL159">
            <v>3.2109621180217502E-4</v>
          </cell>
          <cell r="AM159">
            <v>9921.4378281255722</v>
          </cell>
          <cell r="AN159">
            <v>0.5554080882352942</v>
          </cell>
          <cell r="AO159">
            <v>2.9946796955643274E-4</v>
          </cell>
          <cell r="AP159">
            <v>9922.3296636100604</v>
          </cell>
          <cell r="AQ159">
            <v>0.80336249999999998</v>
          </cell>
          <cell r="AR159">
            <v>4.3316138491461678E-4</v>
          </cell>
          <cell r="AS159">
            <v>9916.5530189097808</v>
          </cell>
          <cell r="AT159">
            <v>0.5359688051470588</v>
          </cell>
          <cell r="AU159">
            <v>2.8898659062195757E-4</v>
          </cell>
          <cell r="AV159">
            <v>9922.7618837944883</v>
          </cell>
        </row>
        <row r="160">
          <cell r="B160">
            <v>24</v>
          </cell>
          <cell r="C160">
            <v>5.4103463119931983E-4</v>
          </cell>
          <cell r="D160">
            <v>0.6705882352941176</v>
          </cell>
          <cell r="E160">
            <v>3.6281145856895564E-4</v>
          </cell>
          <cell r="F160">
            <v>9916.2769117850439</v>
          </cell>
          <cell r="G160">
            <v>0.96499999999999997</v>
          </cell>
          <cell r="H160">
            <v>5.2209841910734358E-4</v>
          </cell>
          <cell r="I160">
            <v>9907.7502644675769</v>
          </cell>
          <cell r="J160">
            <v>0.9</v>
          </cell>
          <cell r="K160">
            <v>4.8693116807938788E-4</v>
          </cell>
          <cell r="L160">
            <v>9909.5625947186618</v>
          </cell>
          <cell r="M160">
            <v>0.92500000000000004</v>
          </cell>
          <cell r="N160">
            <v>5.0045703385937087E-4</v>
          </cell>
          <cell r="O160">
            <v>9908.8655120256008</v>
          </cell>
          <cell r="P160">
            <v>0.64711764705882346</v>
          </cell>
          <cell r="Q160">
            <v>3.501130575190422E-4</v>
          </cell>
          <cell r="R160">
            <v>9916.9207064692873</v>
          </cell>
          <cell r="S160">
            <v>0.60352941176470587</v>
          </cell>
          <cell r="T160">
            <v>3.2653031271206008E-4</v>
          </cell>
          <cell r="U160">
            <v>9918.1164172723657</v>
          </cell>
          <cell r="V160">
            <v>0.62029411764705877</v>
          </cell>
          <cell r="W160">
            <v>3.3560059917628397E-4</v>
          </cell>
          <cell r="X160">
            <v>9917.6565143317057</v>
          </cell>
          <cell r="Y160">
            <v>0.86849999999999994</v>
          </cell>
          <cell r="Z160">
            <v>4.6988857719660926E-4</v>
          </cell>
          <cell r="AA160">
            <v>9910.4409769289923</v>
          </cell>
          <cell r="AB160">
            <v>0.892625</v>
          </cell>
          <cell r="AC160">
            <v>4.8294103767429285E-4</v>
          </cell>
          <cell r="AD160">
            <v>9909.7682418963795</v>
          </cell>
          <cell r="AE160">
            <v>0.83250000000000002</v>
          </cell>
          <cell r="AF160">
            <v>4.5041133047343378E-4</v>
          </cell>
          <cell r="AG160">
            <v>9911.4449215309942</v>
          </cell>
          <cell r="AH160">
            <v>0.58240588235294111</v>
          </cell>
          <cell r="AI160">
            <v>3.1510175176713794E-4</v>
          </cell>
          <cell r="AJ160">
            <v>9918.6959201980935</v>
          </cell>
          <cell r="AK160">
            <v>0.59858382352941175</v>
          </cell>
          <cell r="AL160">
            <v>3.2385457820511404E-4</v>
          </cell>
          <cell r="AM160">
            <v>9918.2520920233292</v>
          </cell>
          <cell r="AN160">
            <v>0.558264705882353</v>
          </cell>
          <cell r="AO160">
            <v>3.0204053925865563E-4</v>
          </cell>
          <cell r="AP160">
            <v>9919.3582436924298</v>
          </cell>
          <cell r="AQ160">
            <v>0.80336249999999998</v>
          </cell>
          <cell r="AR160">
            <v>4.3464693390686358E-4</v>
          </cell>
          <cell r="AS160">
            <v>9912.2575510705301</v>
          </cell>
          <cell r="AT160">
            <v>0.53872544117647059</v>
          </cell>
          <cell r="AU160">
            <v>2.9146912038460266E-4</v>
          </cell>
          <cell r="AV160">
            <v>9919.8943386681367</v>
          </cell>
        </row>
        <row r="161">
          <cell r="B161">
            <v>25</v>
          </cell>
          <cell r="C161">
            <v>5.4358216079768054E-4</v>
          </cell>
          <cell r="D161">
            <v>0.67401960784313719</v>
          </cell>
          <cell r="E161">
            <v>3.663850348513778E-4</v>
          </cell>
          <cell r="F161">
            <v>9912.6791728951048</v>
          </cell>
          <cell r="G161">
            <v>0.96499999999999997</v>
          </cell>
          <cell r="H161">
            <v>5.245567851697617E-4</v>
          </cell>
          <cell r="I161">
            <v>9902.5774437175878</v>
          </cell>
          <cell r="J161">
            <v>0.9</v>
          </cell>
          <cell r="K161">
            <v>4.8922394471791252E-4</v>
          </cell>
          <cell r="L161">
            <v>9904.7373198292589</v>
          </cell>
          <cell r="M161">
            <v>0.92500000000000004</v>
          </cell>
          <cell r="N161">
            <v>5.0281349873785447E-4</v>
          </cell>
          <cell r="O161">
            <v>9903.9065505825401</v>
          </cell>
          <cell r="P161">
            <v>0.65042892156862742</v>
          </cell>
          <cell r="Q161">
            <v>3.5356155863157959E-4</v>
          </cell>
          <cell r="R161">
            <v>9913.4486630395713</v>
          </cell>
          <cell r="S161">
            <v>0.60661764705882348</v>
          </cell>
          <cell r="T161">
            <v>3.2974653136624003E-4</v>
          </cell>
          <cell r="U161">
            <v>9914.8778516171187</v>
          </cell>
          <cell r="V161">
            <v>0.62346813725490191</v>
          </cell>
          <cell r="W161">
            <v>3.3890615723752447E-4</v>
          </cell>
          <cell r="X161">
            <v>9914.3281428630726</v>
          </cell>
          <cell r="Y161">
            <v>0.86849999999999994</v>
          </cell>
          <cell r="Z161">
            <v>4.7210110665278551E-4</v>
          </cell>
          <cell r="AA161">
            <v>9905.7841739189516</v>
          </cell>
          <cell r="AB161">
            <v>0.892625</v>
          </cell>
          <cell r="AC161">
            <v>4.8521502628202961E-4</v>
          </cell>
          <cell r="AD161">
            <v>9904.9824081385268</v>
          </cell>
          <cell r="AE161">
            <v>0.83250000000000002</v>
          </cell>
          <cell r="AF161">
            <v>4.5253214886406903E-4</v>
          </cell>
          <cell r="AG161">
            <v>9906.9806944369739</v>
          </cell>
          <cell r="AH161">
            <v>0.58538602941176465</v>
          </cell>
          <cell r="AI161">
            <v>3.1820540276842159E-4</v>
          </cell>
          <cell r="AJ161">
            <v>9915.5705217383929</v>
          </cell>
          <cell r="AK161">
            <v>0.60164675245098043</v>
          </cell>
          <cell r="AL161">
            <v>3.2704444173421113E-4</v>
          </cell>
          <cell r="AM161">
            <v>9915.0400206755348</v>
          </cell>
          <cell r="AN161">
            <v>0.5611213235294118</v>
          </cell>
          <cell r="AO161">
            <v>3.0501554151377203E-4</v>
          </cell>
          <cell r="AP161">
            <v>9916.3621953794045</v>
          </cell>
          <cell r="AQ161">
            <v>0.80336249999999998</v>
          </cell>
          <cell r="AR161">
            <v>4.3669352365382661E-4</v>
          </cell>
          <cell r="AS161">
            <v>9907.9492187178621</v>
          </cell>
          <cell r="AT161">
            <v>0.54148207720588237</v>
          </cell>
          <cell r="AU161">
            <v>2.9433999756079001E-4</v>
          </cell>
          <cell r="AV161">
            <v>9917.0029957909373</v>
          </cell>
        </row>
        <row r="162">
          <cell r="B162">
            <v>26</v>
          </cell>
          <cell r="C162">
            <v>5.5377691998643867E-4</v>
          </cell>
          <cell r="D162">
            <v>0.67745098039215679</v>
          </cell>
          <cell r="E162">
            <v>3.7515671736336183E-4</v>
          </cell>
          <cell r="F162">
            <v>9909.047315590873</v>
          </cell>
          <cell r="G162">
            <v>0.96499999999999997</v>
          </cell>
          <cell r="H162">
            <v>5.343947277869133E-4</v>
          </cell>
          <cell r="I162">
            <v>9897.3829795288166</v>
          </cell>
          <cell r="J162">
            <v>0.9</v>
          </cell>
          <cell r="K162">
            <v>4.9839922798779483E-4</v>
          </cell>
          <cell r="L162">
            <v>9899.8916851662561</v>
          </cell>
          <cell r="M162">
            <v>0.92500000000000004</v>
          </cell>
          <cell r="N162">
            <v>5.1224365098745579E-4</v>
          </cell>
          <cell r="O162">
            <v>9898.9267326786685</v>
          </cell>
          <cell r="P162">
            <v>0.65374019607843126</v>
          </cell>
          <cell r="Q162">
            <v>3.6202623225564413E-4</v>
          </cell>
          <cell r="R162">
            <v>9909.9436486788527</v>
          </cell>
          <cell r="S162">
            <v>0.6097058823529411</v>
          </cell>
          <cell r="T162">
            <v>3.3764104562702566E-4</v>
          </cell>
          <cell r="U162">
            <v>9911.6084550366286</v>
          </cell>
          <cell r="V162">
            <v>0.62664215686274505</v>
          </cell>
          <cell r="W162">
            <v>3.4701996356110971E-4</v>
          </cell>
          <cell r="X162">
            <v>9910.9681160105829</v>
          </cell>
          <cell r="Y162">
            <v>0.86849999999999994</v>
          </cell>
          <cell r="Z162">
            <v>4.8095525500822193E-4</v>
          </cell>
          <cell r="AA162">
            <v>9901.1076422481819</v>
          </cell>
          <cell r="AB162">
            <v>0.892625</v>
          </cell>
          <cell r="AC162">
            <v>4.9431512320289477E-4</v>
          </cell>
          <cell r="AD162">
            <v>9900.1763618390378</v>
          </cell>
          <cell r="AE162">
            <v>0.83250000000000002</v>
          </cell>
          <cell r="AF162">
            <v>4.6101928588871018E-4</v>
          </cell>
          <cell r="AG162">
            <v>9902.4974671745658</v>
          </cell>
          <cell r="AH162">
            <v>0.5883661764705882</v>
          </cell>
          <cell r="AI162">
            <v>3.2582360903007977E-4</v>
          </cell>
          <cell r="AJ162">
            <v>9912.4153336268446</v>
          </cell>
          <cell r="AK162">
            <v>0.60470968137254899</v>
          </cell>
          <cell r="AL162">
            <v>3.3487426483647087E-4</v>
          </cell>
          <cell r="AM162">
            <v>9911.7973619471995</v>
          </cell>
          <cell r="AN162">
            <v>0.56397794117647049</v>
          </cell>
          <cell r="AO162">
            <v>3.1231796720499871E-4</v>
          </cell>
          <cell r="AP162">
            <v>9913.3375507945348</v>
          </cell>
          <cell r="AQ162">
            <v>0.80336249999999998</v>
          </cell>
          <cell r="AR162">
            <v>4.4488361088260533E-4</v>
          </cell>
          <cell r="AS162">
            <v>9903.6224814613561</v>
          </cell>
          <cell r="AT162">
            <v>0.54423871323529416</v>
          </cell>
          <cell r="AU162">
            <v>3.0138683835282385E-4</v>
          </cell>
          <cell r="AV162">
            <v>9914.0840251533464</v>
          </cell>
        </row>
        <row r="163">
          <cell r="B163">
            <v>27</v>
          </cell>
          <cell r="C163">
            <v>5.6610847787470688E-4</v>
          </cell>
          <cell r="D163">
            <v>0.68088235294117638</v>
          </cell>
          <cell r="E163">
            <v>3.8545327243527829E-4</v>
          </cell>
          <cell r="F163">
            <v>9905.3298699277584</v>
          </cell>
          <cell r="G163">
            <v>0.96499999999999997</v>
          </cell>
          <cell r="H163">
            <v>5.4629468114909211E-4</v>
          </cell>
          <cell r="I163">
            <v>9892.0938702456679</v>
          </cell>
          <cell r="J163">
            <v>0.9</v>
          </cell>
          <cell r="K163">
            <v>5.0949763008723622E-4</v>
          </cell>
          <cell r="L163">
            <v>9894.9575867932072</v>
          </cell>
          <cell r="M163">
            <v>0.92500000000000004</v>
          </cell>
          <cell r="N163">
            <v>5.2365034203410391E-4</v>
          </cell>
          <cell r="O163">
            <v>9893.856070308264</v>
          </cell>
          <cell r="P163">
            <v>0.65705147058823521</v>
          </cell>
          <cell r="Q163">
            <v>3.7196240790004359E-4</v>
          </cell>
          <cell r="R163">
            <v>9906.3559891178556</v>
          </cell>
          <cell r="S163">
            <v>0.61279411764705871</v>
          </cell>
          <cell r="T163">
            <v>3.4690794519175047E-4</v>
          </cell>
          <cell r="U163">
            <v>9908.2618891940238</v>
          </cell>
          <cell r="V163">
            <v>0.62981617647058818</v>
          </cell>
          <cell r="W163">
            <v>3.5654427700263245E-4</v>
          </cell>
          <cell r="X163">
            <v>9907.5288122161091</v>
          </cell>
          <cell r="Y163">
            <v>0.86849999999999994</v>
          </cell>
          <cell r="Z163">
            <v>4.9166521303418292E-4</v>
          </cell>
          <cell r="AA163">
            <v>9896.3456524972407</v>
          </cell>
          <cell r="AB163">
            <v>0.892625</v>
          </cell>
          <cell r="AC163">
            <v>5.0532258006291025E-4</v>
          </cell>
          <cell r="AD163">
            <v>9895.2825549410045</v>
          </cell>
          <cell r="AE163">
            <v>0.83250000000000002</v>
          </cell>
          <cell r="AF163">
            <v>4.712853078306935E-4</v>
          </cell>
          <cell r="AG163">
            <v>9897.9322248637345</v>
          </cell>
          <cell r="AH163">
            <v>0.59134632352941174</v>
          </cell>
          <cell r="AI163">
            <v>3.3476616711003925E-4</v>
          </cell>
          <cell r="AJ163">
            <v>9909.1856346886361</v>
          </cell>
          <cell r="AK163">
            <v>0.60777261029411755</v>
          </cell>
          <cell r="AL163">
            <v>3.4406522730754031E-4</v>
          </cell>
          <cell r="AM163">
            <v>9908.4781560924093</v>
          </cell>
          <cell r="AN163">
            <v>0.56683455882352929</v>
          </cell>
          <cell r="AO163">
            <v>3.2088984930236919E-4</v>
          </cell>
          <cell r="AP163">
            <v>9910.2414373624542</v>
          </cell>
          <cell r="AQ163">
            <v>0.80336249999999998</v>
          </cell>
          <cell r="AR163">
            <v>4.5479032205661922E-4</v>
          </cell>
          <cell r="AS163">
            <v>9899.216522130986</v>
          </cell>
          <cell r="AT163">
            <v>0.54699534926470594</v>
          </cell>
          <cell r="AU163">
            <v>3.0965870457678633E-4</v>
          </cell>
          <cell r="AV163">
            <v>9911.0960507138407</v>
          </cell>
        </row>
        <row r="164">
          <cell r="B164">
            <v>28</v>
          </cell>
          <cell r="C164">
            <v>5.8075275047629854E-4</v>
          </cell>
          <cell r="D164">
            <v>0.68431372549019598</v>
          </cell>
          <cell r="E164">
            <v>3.9741707826711404E-4</v>
          </cell>
          <cell r="F164">
            <v>9901.5118281148425</v>
          </cell>
          <cell r="G164">
            <v>0.96499999999999997</v>
          </cell>
          <cell r="H164">
            <v>5.6042640420962805E-4</v>
          </cell>
          <cell r="I164">
            <v>9886.689871978926</v>
          </cell>
          <cell r="J164">
            <v>0.9</v>
          </cell>
          <cell r="K164">
            <v>5.2267747542866869E-4</v>
          </cell>
          <cell r="L164">
            <v>9889.9161293529232</v>
          </cell>
          <cell r="M164">
            <v>0.92500000000000004</v>
          </cell>
          <cell r="N164">
            <v>5.3719629419057618E-4</v>
          </cell>
          <cell r="O164">
            <v>9888.6751491930117</v>
          </cell>
          <cell r="P164">
            <v>0.66036274509803905</v>
          </cell>
          <cell r="Q164">
            <v>3.8350748052776498E-4</v>
          </cell>
          <cell r="R164">
            <v>9902.671197090629</v>
          </cell>
          <cell r="S164">
            <v>0.61588235294117644</v>
          </cell>
          <cell r="T164">
            <v>3.5767537044040264E-4</v>
          </cell>
          <cell r="U164">
            <v>9904.8246344216222</v>
          </cell>
          <cell r="V164">
            <v>0.63299019607843132</v>
          </cell>
          <cell r="W164">
            <v>3.6761079739708053E-4</v>
          </cell>
          <cell r="X164">
            <v>9903.9963395188752</v>
          </cell>
          <cell r="Y164">
            <v>0.86849999999999994</v>
          </cell>
          <cell r="Z164">
            <v>5.0438376378866519E-4</v>
          </cell>
          <cell r="AA164">
            <v>9891.479963603746</v>
          </cell>
          <cell r="AB164">
            <v>0.892625</v>
          </cell>
          <cell r="AC164">
            <v>5.1839442389390602E-4</v>
          </cell>
          <cell r="AD164">
            <v>9890.2822452298915</v>
          </cell>
          <cell r="AE164">
            <v>0.83250000000000002</v>
          </cell>
          <cell r="AF164">
            <v>4.8347666477151853E-4</v>
          </cell>
          <cell r="AG164">
            <v>9893.2674748282516</v>
          </cell>
          <cell r="AH164">
            <v>0.59432647058823518</v>
          </cell>
          <cell r="AI164">
            <v>3.4515673247498854E-4</v>
          </cell>
          <cell r="AJ164">
            <v>9905.8683745945291</v>
          </cell>
          <cell r="AK164">
            <v>0.61083553921568612</v>
          </cell>
          <cell r="AL164">
            <v>3.5474441948818262E-4</v>
          </cell>
          <cell r="AM164">
            <v>9905.0689933033609</v>
          </cell>
          <cell r="AN164">
            <v>0.5696911764705882</v>
          </cell>
          <cell r="AO164">
            <v>3.3084971765737247E-4</v>
          </cell>
          <cell r="AP164">
            <v>9907.0613414810687</v>
          </cell>
          <cell r="AQ164">
            <v>0.80336249999999998</v>
          </cell>
          <cell r="AR164">
            <v>4.6655498150451535E-4</v>
          </cell>
          <cell r="AS164">
            <v>9894.7144542607784</v>
          </cell>
          <cell r="AT164">
            <v>0.54975198529411762</v>
          </cell>
          <cell r="AU164">
            <v>3.1926997753936441E-4</v>
          </cell>
          <cell r="AV164">
            <v>9908.02699354984</v>
          </cell>
        </row>
        <row r="165">
          <cell r="B165">
            <v>29</v>
          </cell>
          <cell r="C165">
            <v>5.965595752061056E-4</v>
          </cell>
          <cell r="D165">
            <v>0.68774509803921557</v>
          </cell>
          <cell r="E165">
            <v>4.1028092353635591E-4</v>
          </cell>
          <cell r="F165">
            <v>9897.5767982136858</v>
          </cell>
          <cell r="G165">
            <v>0.96499999999999997</v>
          </cell>
          <cell r="H165">
            <v>5.7567999007389185E-4</v>
          </cell>
          <cell r="I165">
            <v>9881.1491099244377</v>
          </cell>
          <cell r="J165">
            <v>0.9</v>
          </cell>
          <cell r="K165">
            <v>5.3690361768549502E-4</v>
          </cell>
          <cell r="L165">
            <v>9884.7468929582319</v>
          </cell>
          <cell r="M165">
            <v>0.92500000000000004</v>
          </cell>
          <cell r="N165">
            <v>5.5181760706564766E-4</v>
          </cell>
          <cell r="O165">
            <v>9883.36298954841</v>
          </cell>
          <cell r="P165">
            <v>0.663674019607843</v>
          </cell>
          <cell r="Q165">
            <v>3.9592109121258342E-4</v>
          </cell>
          <cell r="R165">
            <v>9898.8734486093381</v>
          </cell>
          <cell r="S165">
            <v>0.61897058823529405</v>
          </cell>
          <cell r="T165">
            <v>3.6925283118272034E-4</v>
          </cell>
          <cell r="U165">
            <v>9901.281922601358</v>
          </cell>
          <cell r="V165">
            <v>0.63616421568627446</v>
          </cell>
          <cell r="W165">
            <v>3.7950985427112925E-4</v>
          </cell>
          <cell r="X165">
            <v>9900.3555235270869</v>
          </cell>
          <cell r="Y165">
            <v>0.86849999999999994</v>
          </cell>
          <cell r="Z165">
            <v>5.1811199106650265E-4</v>
          </cell>
          <cell r="AA165">
            <v>9886.4908617102628</v>
          </cell>
          <cell r="AB165">
            <v>0.892625</v>
          </cell>
          <cell r="AC165">
            <v>5.3250399081835004E-4</v>
          </cell>
          <cell r="AD165">
            <v>9885.1551780632271</v>
          </cell>
          <cell r="AE165">
            <v>0.83250000000000002</v>
          </cell>
          <cell r="AF165">
            <v>4.9663584635908291E-4</v>
          </cell>
          <cell r="AG165">
            <v>9888.4843108658279</v>
          </cell>
          <cell r="AH165">
            <v>0.59730661764705872</v>
          </cell>
          <cell r="AI165">
            <v>3.5632898209132509E-4</v>
          </cell>
          <cell r="AJ165">
            <v>9902.4492974340264</v>
          </cell>
          <cell r="AK165">
            <v>0.61389846813725479</v>
          </cell>
          <cell r="AL165">
            <v>3.662270093716397E-4</v>
          </cell>
          <cell r="AM165">
            <v>9901.5552253533424</v>
          </cell>
          <cell r="AN165">
            <v>0.572547794117647</v>
          </cell>
          <cell r="AO165">
            <v>3.4155886884401632E-4</v>
          </cell>
          <cell r="AP165">
            <v>9903.7835930334259</v>
          </cell>
          <cell r="AQ165">
            <v>0.80336249999999998</v>
          </cell>
          <cell r="AR165">
            <v>4.79253591736515E-4</v>
          </cell>
          <cell r="AS165">
            <v>9890.0980259415792</v>
          </cell>
          <cell r="AT165">
            <v>0.55250862132352929</v>
          </cell>
          <cell r="AU165">
            <v>3.2960430843447571E-4</v>
          </cell>
          <cell r="AV165">
            <v>9904.8636579941503</v>
          </cell>
        </row>
        <row r="166">
          <cell r="B166">
            <v>30</v>
          </cell>
          <cell r="C166">
            <v>6.1701041367722028E-4</v>
          </cell>
          <cell r="D166">
            <v>0.69117647058823517</v>
          </cell>
          <cell r="E166">
            <v>4.2646308004160808E-4</v>
          </cell>
          <cell r="F166">
            <v>9893.5160112641424</v>
          </cell>
          <cell r="G166">
            <v>0.96499999999999997</v>
          </cell>
          <cell r="H166">
            <v>5.9541504919851751E-4</v>
          </cell>
          <cell r="I166">
            <v>9875.4607301029173</v>
          </cell>
          <cell r="J166">
            <v>0.91</v>
          </cell>
          <cell r="K166">
            <v>5.6147947644627049E-4</v>
          </cell>
          <cell r="L166">
            <v>9879.4397365914974</v>
          </cell>
          <cell r="M166">
            <v>0.92500000000000004</v>
          </cell>
          <cell r="N166">
            <v>5.7073463265142879E-4</v>
          </cell>
          <cell r="O166">
            <v>9877.9091758337563</v>
          </cell>
          <cell r="P166">
            <v>0.66698529411764695</v>
          </cell>
          <cell r="Q166">
            <v>4.1153687224015179E-4</v>
          </cell>
          <cell r="R166">
            <v>9894.9542758317893</v>
          </cell>
          <cell r="S166">
            <v>0.62897058823529406</v>
          </cell>
          <cell r="T166">
            <v>3.8808140283786335E-4</v>
          </cell>
          <cell r="U166">
            <v>9897.6258462190999</v>
          </cell>
          <cell r="V166">
            <v>0.6393382352941176</v>
          </cell>
          <cell r="W166">
            <v>3.9447834903848748E-4</v>
          </cell>
          <cell r="X166">
            <v>9896.5982410451197</v>
          </cell>
          <cell r="Y166">
            <v>0.87814999999999999</v>
          </cell>
          <cell r="Z166">
            <v>5.4182769477065099E-4</v>
          </cell>
          <cell r="AA166">
            <v>9881.3685522452415</v>
          </cell>
          <cell r="AB166">
            <v>0.892625</v>
          </cell>
          <cell r="AC166">
            <v>5.5075892050862878E-4</v>
          </cell>
          <cell r="AD166">
            <v>9879.8912934810487</v>
          </cell>
          <cell r="AE166">
            <v>0.84175000000000011</v>
          </cell>
          <cell r="AF166">
            <v>5.1936851571280024E-4</v>
          </cell>
          <cell r="AG166">
            <v>9883.5733350908922</v>
          </cell>
          <cell r="AH166">
            <v>0.60695661764705877</v>
          </cell>
          <cell r="AI166">
            <v>3.7449855373853817E-4</v>
          </cell>
          <cell r="AJ166">
            <v>9898.9207677556606</v>
          </cell>
          <cell r="AK166">
            <v>0.61696139705882347</v>
          </cell>
          <cell r="AL166">
            <v>3.806716068221404E-4</v>
          </cell>
          <cell r="AM166">
            <v>9897.9290083950327</v>
          </cell>
          <cell r="AN166">
            <v>0.58179779411764698</v>
          </cell>
          <cell r="AO166">
            <v>3.5897529762502362E-4</v>
          </cell>
          <cell r="AP166">
            <v>9900.4008679121143</v>
          </cell>
          <cell r="AQ166">
            <v>0.81228875</v>
          </cell>
          <cell r="AR166">
            <v>5.0119061766285217E-4</v>
          </cell>
          <cell r="AS166">
            <v>9885.3581609400208</v>
          </cell>
          <cell r="AT166">
            <v>0.56143487132352943</v>
          </cell>
          <cell r="AU166">
            <v>3.4641116220814782E-4</v>
          </cell>
          <cell r="AV166">
            <v>9901.5989722580198</v>
          </cell>
        </row>
        <row r="167">
          <cell r="B167">
            <v>31</v>
          </cell>
          <cell r="C167">
            <v>6.4749867963794015E-4</v>
          </cell>
          <cell r="D167">
            <v>0.69460784313725477</v>
          </cell>
          <cell r="E167">
            <v>4.4975766129752993E-4</v>
          </cell>
          <cell r="F167">
            <v>9889.2967919535386</v>
          </cell>
          <cell r="G167">
            <v>0.96499999999999997</v>
          </cell>
          <cell r="H167">
            <v>6.2483622585061223E-4</v>
          </cell>
          <cell r="I167">
            <v>9869.5807321664452</v>
          </cell>
          <cell r="J167">
            <v>0.91</v>
          </cell>
          <cell r="K167">
            <v>5.8922379847052553E-4</v>
          </cell>
          <cell r="L167">
            <v>9873.8926339406135</v>
          </cell>
          <cell r="M167">
            <v>0.92500000000000004</v>
          </cell>
          <cell r="N167">
            <v>5.9893627866509469E-4</v>
          </cell>
          <cell r="O167">
            <v>9872.2715109689216</v>
          </cell>
          <cell r="P167">
            <v>0.6702965686274508</v>
          </cell>
          <cell r="Q167">
            <v>4.3401614315211631E-4</v>
          </cell>
          <cell r="R167">
            <v>9890.8821372981547</v>
          </cell>
          <cell r="S167">
            <v>0.6320931372549019</v>
          </cell>
          <cell r="T167">
            <v>4.0927947178075224E-4</v>
          </cell>
          <cell r="U167">
            <v>9893.7847616959352</v>
          </cell>
          <cell r="V167">
            <v>0.64251225490196073</v>
          </cell>
          <cell r="W167">
            <v>4.1602583670021523E-4</v>
          </cell>
          <cell r="X167">
            <v>9892.6942473098952</v>
          </cell>
          <cell r="Y167">
            <v>0.87814999999999999</v>
          </cell>
          <cell r="Z167">
            <v>5.6860096552405713E-4</v>
          </cell>
          <cell r="AA167">
            <v>9876.0145531013986</v>
          </cell>
          <cell r="AB167">
            <v>0.892625</v>
          </cell>
          <cell r="AC167">
            <v>5.779735089118163E-4</v>
          </cell>
          <cell r="AD167">
            <v>9874.4498552175082</v>
          </cell>
          <cell r="AE167">
            <v>0.84175000000000011</v>
          </cell>
          <cell r="AF167">
            <v>5.4503201358523622E-4</v>
          </cell>
          <cell r="AG167">
            <v>9878.4401182779075</v>
          </cell>
          <cell r="AH167">
            <v>0.60996987745098019</v>
          </cell>
          <cell r="AI167">
            <v>3.9495469026842585E-4</v>
          </cell>
          <cell r="AJ167">
            <v>9895.2136362445635</v>
          </cell>
          <cell r="AK167">
            <v>0.62002432598039203</v>
          </cell>
          <cell r="AL167">
            <v>4.0146493241570761E-4</v>
          </cell>
          <cell r="AM167">
            <v>9894.1611478551968</v>
          </cell>
          <cell r="AN167">
            <v>0.58468615196078433</v>
          </cell>
          <cell r="AO167">
            <v>3.785835113971959E-4</v>
          </cell>
          <cell r="AP167">
            <v>9896.8468685639473</v>
          </cell>
          <cell r="AQ167">
            <v>0.81228875</v>
          </cell>
          <cell r="AR167">
            <v>5.2595589310975286E-4</v>
          </cell>
          <cell r="AS167">
            <v>9880.40371217752</v>
          </cell>
          <cell r="AT167">
            <v>0.5642221366421567</v>
          </cell>
          <cell r="AU167">
            <v>3.6533308849829389E-4</v>
          </cell>
          <cell r="AV167">
            <v>9898.1689478503213</v>
          </cell>
        </row>
        <row r="168">
          <cell r="B168">
            <v>32</v>
          </cell>
          <cell r="C168">
            <v>6.8417432256773734E-4</v>
          </cell>
          <cell r="D168">
            <v>0.69803921568627436</v>
          </cell>
          <cell r="E168">
            <v>4.7758050751787144E-4</v>
          </cell>
          <cell r="F168">
            <v>9884.8490049565135</v>
          </cell>
          <cell r="G168">
            <v>0.96499999999999997</v>
          </cell>
          <cell r="H168">
            <v>6.6022822127786648E-4</v>
          </cell>
          <cell r="I168">
            <v>9863.4138605910302</v>
          </cell>
          <cell r="J168">
            <v>0.91</v>
          </cell>
          <cell r="K168">
            <v>6.2259863353664104E-4</v>
          </cell>
          <cell r="L168">
            <v>9868.0747014171538</v>
          </cell>
          <cell r="M168">
            <v>0.92500000000000004</v>
          </cell>
          <cell r="N168">
            <v>6.3286124837515711E-4</v>
          </cell>
          <cell r="O168">
            <v>9866.3586494081701</v>
          </cell>
          <cell r="P168">
            <v>0.67360784313725475</v>
          </cell>
          <cell r="Q168">
            <v>4.6086518975474596E-4</v>
          </cell>
          <cell r="R168">
            <v>9886.5893347805522</v>
          </cell>
          <cell r="S168">
            <v>0.63521568627450964</v>
          </cell>
          <cell r="T168">
            <v>4.3459826184126299E-4</v>
          </cell>
          <cell r="U168">
            <v>9889.7354386947554</v>
          </cell>
          <cell r="V168">
            <v>0.64568627450980387</v>
          </cell>
          <cell r="W168">
            <v>4.4176196945403115E-4</v>
          </cell>
          <cell r="X168">
            <v>9888.5786309084397</v>
          </cell>
          <cell r="Y168">
            <v>0.87814999999999999</v>
          </cell>
          <cell r="Z168">
            <v>6.0080768136285857E-4</v>
          </cell>
          <cell r="AA168">
            <v>9870.3990416909764</v>
          </cell>
          <cell r="AB168">
            <v>0.892625</v>
          </cell>
          <cell r="AC168">
            <v>6.107111046820265E-4</v>
          </cell>
          <cell r="AD168">
            <v>9868.7426847861134</v>
          </cell>
          <cell r="AE168">
            <v>0.84175000000000011</v>
          </cell>
          <cell r="AF168">
            <v>5.7590373602139304E-4</v>
          </cell>
          <cell r="AG168">
            <v>9873.0560521691605</v>
          </cell>
          <cell r="AH168">
            <v>0.61298313725490183</v>
          </cell>
          <cell r="AI168">
            <v>4.1938732267681882E-4</v>
          </cell>
          <cell r="AJ168">
            <v>9891.3054752077205</v>
          </cell>
          <cell r="AK168">
            <v>0.62308725490196071</v>
          </cell>
          <cell r="AL168">
            <v>4.2630030052314007E-4</v>
          </cell>
          <cell r="AM168">
            <v>9890.1889891186638</v>
          </cell>
          <cell r="AN168">
            <v>0.58757450980392145</v>
          </cell>
          <cell r="AO168">
            <v>4.0200339220316828E-4</v>
          </cell>
          <cell r="AP168">
            <v>9893.1000855246857</v>
          </cell>
          <cell r="AQ168">
            <v>0.81228875</v>
          </cell>
          <cell r="AR168">
            <v>5.5574710526064416E-4</v>
          </cell>
          <cell r="AS168">
            <v>9875.2070556187973</v>
          </cell>
          <cell r="AT168">
            <v>0.5670094019607842</v>
          </cell>
          <cell r="AU168">
            <v>3.8793327347605742E-4</v>
          </cell>
          <cell r="AV168">
            <v>9894.5528192181246</v>
          </cell>
        </row>
        <row r="169">
          <cell r="B169">
            <v>33</v>
          </cell>
          <cell r="C169">
            <v>7.2078750155103602E-4</v>
          </cell>
          <cell r="D169">
            <v>0.70147058823529396</v>
          </cell>
          <cell r="E169">
            <v>5.0561123270565314E-4</v>
          </cell>
          <cell r="F169">
            <v>9880.1281937519889</v>
          </cell>
          <cell r="G169">
            <v>0.96499999999999997</v>
          </cell>
          <cell r="H169">
            <v>6.9555993899674971E-4</v>
          </cell>
          <cell r="I169">
            <v>9856.9017564021251</v>
          </cell>
          <cell r="J169">
            <v>0.91</v>
          </cell>
          <cell r="K169">
            <v>6.5591662641144278E-4</v>
          </cell>
          <cell r="L169">
            <v>9861.9308515924149</v>
          </cell>
          <cell r="M169">
            <v>0.92500000000000004</v>
          </cell>
          <cell r="N169">
            <v>6.6672843893470835E-4</v>
          </cell>
          <cell r="O169">
            <v>9860.1146133563889</v>
          </cell>
          <cell r="P169">
            <v>0.6769191176470587</v>
          </cell>
          <cell r="Q169">
            <v>4.8791483956095525E-4</v>
          </cell>
          <cell r="R169">
            <v>9882.032949910752</v>
          </cell>
          <cell r="S169">
            <v>0.63833823529411748</v>
          </cell>
          <cell r="T169">
            <v>4.6010622176214429E-4</v>
          </cell>
          <cell r="U169">
            <v>9885.4373768630285</v>
          </cell>
          <cell r="V169">
            <v>0.6488602941176469</v>
          </cell>
          <cell r="W169">
            <v>4.676903902527291E-4</v>
          </cell>
          <cell r="X169">
            <v>9884.2102329373483</v>
          </cell>
          <cell r="Y169">
            <v>0.87814999999999999</v>
          </cell>
          <cell r="Z169">
            <v>6.3295954448704225E-4</v>
          </cell>
          <cell r="AA169">
            <v>9864.4688301286114</v>
          </cell>
          <cell r="AB169">
            <v>0.892625</v>
          </cell>
          <cell r="AC169">
            <v>6.4339294357199355E-4</v>
          </cell>
          <cell r="AD169">
            <v>9862.7157340392641</v>
          </cell>
          <cell r="AE169">
            <v>0.84175000000000011</v>
          </cell>
          <cell r="AF169">
            <v>6.0672287943058464E-4</v>
          </cell>
          <cell r="AG169">
            <v>9867.3701223027674</v>
          </cell>
          <cell r="AH169">
            <v>0.61599639705882347</v>
          </cell>
          <cell r="AI169">
            <v>4.4400250400046932E-4</v>
          </cell>
          <cell r="AJ169">
            <v>9887.1571870866956</v>
          </cell>
          <cell r="AK169">
            <v>0.62615018382352927</v>
          </cell>
          <cell r="AL169">
            <v>4.513212265938836E-4</v>
          </cell>
          <cell r="AM169">
            <v>9885.9727985803711</v>
          </cell>
          <cell r="AN169">
            <v>0.59046286764705869</v>
          </cell>
          <cell r="AO169">
            <v>4.2559825512998351E-4</v>
          </cell>
          <cell r="AP169">
            <v>9889.1230257308998</v>
          </cell>
          <cell r="AQ169">
            <v>0.81228875</v>
          </cell>
          <cell r="AR169">
            <v>5.854875786505141E-4</v>
          </cell>
          <cell r="AS169">
            <v>9869.7189378837884</v>
          </cell>
          <cell r="AT169">
            <v>0.56979666727941169</v>
          </cell>
          <cell r="AU169">
            <v>4.1070231620043409E-4</v>
          </cell>
          <cell r="AV169">
            <v>9890.7143929533831</v>
          </cell>
        </row>
        <row r="170">
          <cell r="B170">
            <v>34</v>
          </cell>
          <cell r="C170">
            <v>7.6636331515940025E-4</v>
          </cell>
          <cell r="D170">
            <v>0.70490196078431355</v>
          </cell>
          <cell r="E170">
            <v>5.4021100352902806E-4</v>
          </cell>
          <cell r="F170">
            <v>9875.1326899566557</v>
          </cell>
          <cell r="G170">
            <v>0.96499999999999997</v>
          </cell>
          <cell r="H170">
            <v>7.3954059912882122E-4</v>
          </cell>
          <cell r="I170">
            <v>9850.0456904177445</v>
          </cell>
          <cell r="J170">
            <v>0.91</v>
          </cell>
          <cell r="K170">
            <v>6.9739061679505426E-4</v>
          </cell>
          <cell r="L170">
            <v>9855.462247178335</v>
          </cell>
          <cell r="M170">
            <v>0.92500000000000004</v>
          </cell>
          <cell r="N170">
            <v>7.0888606652244526E-4</v>
          </cell>
          <cell r="O170">
            <v>9853.5405945325092</v>
          </cell>
          <cell r="P170">
            <v>0.68023039215686254</v>
          </cell>
          <cell r="Q170">
            <v>5.2130361840551211E-4</v>
          </cell>
          <cell r="R170">
            <v>9877.2113593894592</v>
          </cell>
          <cell r="S170">
            <v>0.64146078431372533</v>
          </cell>
          <cell r="T170">
            <v>4.9159201321141558E-4</v>
          </cell>
          <cell r="U170">
            <v>9880.8890256210925</v>
          </cell>
          <cell r="V170">
            <v>0.65203431372549003</v>
          </cell>
          <cell r="W170">
            <v>4.9969517826435096E-4</v>
          </cell>
          <cell r="X170">
            <v>9879.5874827961652</v>
          </cell>
          <cell r="Y170">
            <v>0.87814999999999999</v>
          </cell>
          <cell r="Z170">
            <v>6.7298194520722728E-4</v>
          </cell>
          <cell r="AA170">
            <v>9858.2250204312859</v>
          </cell>
          <cell r="AB170">
            <v>0.892625</v>
          </cell>
          <cell r="AC170">
            <v>6.840750541941596E-4</v>
          </cell>
          <cell r="AD170">
            <v>9856.3701323315272</v>
          </cell>
          <cell r="AE170">
            <v>0.84175000000000011</v>
          </cell>
          <cell r="AF170">
            <v>6.4508632053542525E-4</v>
          </cell>
          <cell r="AG170">
            <v>9861.383363089757</v>
          </cell>
          <cell r="AH170">
            <v>0.61900965686274489</v>
          </cell>
          <cell r="AI170">
            <v>4.7438629274901598E-4</v>
          </cell>
          <cell r="AJ170">
            <v>9882.7672645381826</v>
          </cell>
          <cell r="AK170">
            <v>0.62921311274509784</v>
          </cell>
          <cell r="AL170">
            <v>4.8220584702509864E-4</v>
          </cell>
          <cell r="AM170">
            <v>9881.5110492108415</v>
          </cell>
          <cell r="AN170">
            <v>0.59335122549019592</v>
          </cell>
          <cell r="AO170">
            <v>4.5472261222055937E-4</v>
          </cell>
          <cell r="AP170">
            <v>9884.9142322263833</v>
          </cell>
          <cell r="AQ170">
            <v>0.81228875</v>
          </cell>
          <cell r="AR170">
            <v>6.2250829931668528E-4</v>
          </cell>
          <cell r="AS170">
            <v>9863.9403400408864</v>
          </cell>
          <cell r="AT170">
            <v>0.57258393259803908</v>
          </cell>
          <cell r="AU170">
            <v>4.3880732079283982E-4</v>
          </cell>
          <cell r="AV170">
            <v>9886.6522536433204</v>
          </cell>
        </row>
        <row r="171">
          <cell r="B171">
            <v>35</v>
          </cell>
          <cell r="C171">
            <v>8.1407684118470008E-4</v>
          </cell>
          <cell r="D171">
            <v>0.70833333333333315</v>
          </cell>
          <cell r="E171">
            <v>5.7663776250582905E-4</v>
          </cell>
          <cell r="F171">
            <v>9869.7980346162312</v>
          </cell>
          <cell r="G171">
            <v>0.96499999999999997</v>
          </cell>
          <cell r="H171">
            <v>7.8558415174323558E-4</v>
          </cell>
          <cell r="I171">
            <v>9842.761181726406</v>
          </cell>
          <cell r="J171">
            <v>0.91</v>
          </cell>
          <cell r="K171">
            <v>7.4080992547807714E-4</v>
          </cell>
          <cell r="L171">
            <v>9848.5891402829748</v>
          </cell>
          <cell r="M171">
            <v>0.92500000000000004</v>
          </cell>
          <cell r="N171">
            <v>7.5302107809584759E-4</v>
          </cell>
          <cell r="O171">
            <v>9846.5555568991313</v>
          </cell>
          <cell r="P171">
            <v>0.68354166666666649</v>
          </cell>
          <cell r="Q171">
            <v>5.5645544081812503E-4</v>
          </cell>
          <cell r="R171">
            <v>9872.0623333680542</v>
          </cell>
          <cell r="S171">
            <v>0.64458333333333317</v>
          </cell>
          <cell r="T171">
            <v>5.2474036388030446E-4</v>
          </cell>
          <cell r="U171">
            <v>9876.0316594926699</v>
          </cell>
          <cell r="V171">
            <v>0.65520833333333317</v>
          </cell>
          <cell r="W171">
            <v>5.3338993031789195E-4</v>
          </cell>
          <cell r="X171">
            <v>9874.6507005677722</v>
          </cell>
          <cell r="Y171">
            <v>0.87814999999999999</v>
          </cell>
          <cell r="Z171">
            <v>7.1488157808634431E-4</v>
          </cell>
          <cell r="AA171">
            <v>9851.5906129807445</v>
          </cell>
          <cell r="AB171">
            <v>0.892625</v>
          </cell>
          <cell r="AC171">
            <v>7.2666534036249289E-4</v>
          </cell>
          <cell r="AD171">
            <v>9849.6276353990943</v>
          </cell>
          <cell r="AE171">
            <v>0.84175000000000011</v>
          </cell>
          <cell r="AF171">
            <v>6.8524918106722141E-4</v>
          </cell>
          <cell r="AG171">
            <v>9855.0219195806731</v>
          </cell>
          <cell r="AH171">
            <v>0.62202291666666654</v>
          </cell>
          <cell r="AI171">
            <v>5.0637445114449381E-4</v>
          </cell>
          <cell r="AJ171">
            <v>9878.0790152134578</v>
          </cell>
          <cell r="AK171">
            <v>0.63227604166666651</v>
          </cell>
          <cell r="AL171">
            <v>5.1472128275676569E-4</v>
          </cell>
          <cell r="AM171">
            <v>9876.7461268054685</v>
          </cell>
          <cell r="AN171">
            <v>0.59623958333333327</v>
          </cell>
          <cell r="AO171">
            <v>4.8538483658928168E-4</v>
          </cell>
          <cell r="AP171">
            <v>9880.419338205129</v>
          </cell>
          <cell r="AQ171">
            <v>0.81228875</v>
          </cell>
          <cell r="AR171">
            <v>6.612654597298685E-4</v>
          </cell>
          <cell r="AS171">
            <v>9857.7999553152458</v>
          </cell>
          <cell r="AT171">
            <v>0.57537119791666658</v>
          </cell>
          <cell r="AU171">
            <v>4.6839636730865679E-4</v>
          </cell>
          <cell r="AV171">
            <v>9882.3139182562882</v>
          </cell>
        </row>
        <row r="172">
          <cell r="B172">
            <v>36</v>
          </cell>
          <cell r="C172">
            <v>8.7011545659601292E-4</v>
          </cell>
          <cell r="D172">
            <v>0.71176470588235274</v>
          </cell>
          <cell r="E172">
            <v>6.1931747204775015E-4</v>
          </cell>
          <cell r="F172">
            <v>9864.1067363611655</v>
          </cell>
          <cell r="G172">
            <v>0.96499999999999997</v>
          </cell>
          <cell r="H172">
            <v>8.3966141561515244E-4</v>
          </cell>
          <cell r="I172">
            <v>9835.0288645326491</v>
          </cell>
          <cell r="J172">
            <v>0.91</v>
          </cell>
          <cell r="K172">
            <v>7.9180506550237178E-4</v>
          </cell>
          <cell r="L172">
            <v>9841.2932076958969</v>
          </cell>
          <cell r="M172">
            <v>0.92500000000000004</v>
          </cell>
          <cell r="N172">
            <v>8.0485679735131199E-4</v>
          </cell>
          <cell r="O172">
            <v>9839.1408930181442</v>
          </cell>
          <cell r="P172">
            <v>0.68685294117647033</v>
          </cell>
          <cell r="Q172">
            <v>5.9764136052607893E-4</v>
          </cell>
          <cell r="R172">
            <v>9866.5689705705554</v>
          </cell>
          <cell r="S172">
            <v>0.64770588235294102</v>
          </cell>
          <cell r="T172">
            <v>5.6357889956345272E-4</v>
          </cell>
          <cell r="U172">
            <v>9870.8493070459754</v>
          </cell>
          <cell r="V172">
            <v>0.65838235294117631</v>
          </cell>
          <cell r="W172">
            <v>5.7286866164416896E-4</v>
          </cell>
          <cell r="X172">
            <v>9869.3836613186832</v>
          </cell>
          <cell r="Y172">
            <v>0.87814999999999999</v>
          </cell>
          <cell r="Z172">
            <v>7.6409188820978876E-4</v>
          </cell>
          <cell r="AA172">
            <v>9844.5478923366773</v>
          </cell>
          <cell r="AB172">
            <v>0.892625</v>
          </cell>
          <cell r="AC172">
            <v>7.76686809444016E-4</v>
          </cell>
          <cell r="AD172">
            <v>9842.4702523809738</v>
          </cell>
          <cell r="AE172">
            <v>0.84175000000000011</v>
          </cell>
          <cell r="AF172">
            <v>7.3241968558969395E-4</v>
          </cell>
          <cell r="AG172">
            <v>9848.26877388088</v>
          </cell>
          <cell r="AH172">
            <v>0.62503617647058807</v>
          </cell>
          <cell r="AI172">
            <v>5.4385363807873185E-4</v>
          </cell>
          <cell r="AJ172">
            <v>9873.0770083737661</v>
          </cell>
          <cell r="AK172">
            <v>0.63533897058823507</v>
          </cell>
          <cell r="AL172">
            <v>5.5281825848662301E-4</v>
          </cell>
          <cell r="AM172">
            <v>9871.6623553696172</v>
          </cell>
          <cell r="AN172">
            <v>0.5991279411764705</v>
          </cell>
          <cell r="AO172">
            <v>5.2131048209619378E-4</v>
          </cell>
          <cell r="AP172">
            <v>9875.6235324792196</v>
          </cell>
          <cell r="AQ172">
            <v>0.81228875</v>
          </cell>
          <cell r="AR172">
            <v>7.0678499659405458E-4</v>
          </cell>
          <cell r="AS172">
            <v>9851.2813326958694</v>
          </cell>
          <cell r="AT172">
            <v>0.57815846323529396</v>
          </cell>
          <cell r="AU172">
            <v>5.0306461522282701E-4</v>
          </cell>
          <cell r="AV172">
            <v>9877.6850783163736</v>
          </cell>
        </row>
        <row r="173">
          <cell r="B173">
            <v>37</v>
          </cell>
          <cell r="C173">
            <v>9.4633510321388337E-4</v>
          </cell>
          <cell r="D173">
            <v>0.71519607843137234</v>
          </cell>
          <cell r="E173">
            <v>6.7681515470051736E-4</v>
          </cell>
          <cell r="F173">
            <v>9857.9977227131931</v>
          </cell>
          <cell r="G173">
            <v>0.96499999999999997</v>
          </cell>
          <cell r="H173">
            <v>9.1321337460139739E-4</v>
          </cell>
          <cell r="I173">
            <v>9826.7707702736388</v>
          </cell>
          <cell r="J173">
            <v>0.91</v>
          </cell>
          <cell r="K173">
            <v>8.6116494392463386E-4</v>
          </cell>
          <cell r="L173">
            <v>9833.5008218829498</v>
          </cell>
          <cell r="M173">
            <v>0.92500000000000004</v>
          </cell>
          <cell r="N173">
            <v>8.753599704728422E-4</v>
          </cell>
          <cell r="O173">
            <v>9831.2217935903009</v>
          </cell>
          <cell r="P173">
            <v>0.69016421568627428</v>
          </cell>
          <cell r="Q173">
            <v>6.5312662428599927E-4</v>
          </cell>
          <cell r="R173">
            <v>9860.6723008672598</v>
          </cell>
          <cell r="S173">
            <v>0.65082843137254887</v>
          </cell>
          <cell r="T173">
            <v>6.1590179077747082E-4</v>
          </cell>
          <cell r="U173">
            <v>9865.2863046557541</v>
          </cell>
          <cell r="V173">
            <v>0.66155637254901944</v>
          </cell>
          <cell r="W173">
            <v>6.2605401809797865E-4</v>
          </cell>
          <cell r="X173">
            <v>9863.7298007093705</v>
          </cell>
          <cell r="Y173">
            <v>0.87814999999999999</v>
          </cell>
          <cell r="Z173">
            <v>8.3102417088727165E-4</v>
          </cell>
          <cell r="AA173">
            <v>9837.0257531490497</v>
          </cell>
          <cell r="AB173">
            <v>0.892625</v>
          </cell>
          <cell r="AC173">
            <v>8.4472237150629264E-4</v>
          </cell>
          <cell r="AD173">
            <v>9834.8257355636051</v>
          </cell>
          <cell r="AE173">
            <v>0.84175000000000011</v>
          </cell>
          <cell r="AF173">
            <v>7.9657757313028642E-4</v>
          </cell>
          <cell r="AG173">
            <v>9841.055707961912</v>
          </cell>
          <cell r="AH173">
            <v>0.6280494362745096</v>
          </cell>
          <cell r="AI173">
            <v>5.943452281002593E-4</v>
          </cell>
          <cell r="AJ173">
            <v>9867.7074995237308</v>
          </cell>
          <cell r="AK173">
            <v>0.63840189950980375</v>
          </cell>
          <cell r="AL173">
            <v>6.0414212746454934E-4</v>
          </cell>
          <cell r="AM173">
            <v>9866.2051201779541</v>
          </cell>
          <cell r="AN173">
            <v>0.60201629901960774</v>
          </cell>
          <cell r="AO173">
            <v>5.697091564691606E-4</v>
          </cell>
          <cell r="AP173">
            <v>9870.4752664145017</v>
          </cell>
          <cell r="AQ173">
            <v>0.81228875</v>
          </cell>
          <cell r="AR173">
            <v>7.6869735807072632E-4</v>
          </cell>
          <cell r="AS173">
            <v>9844.3185948526934</v>
          </cell>
          <cell r="AT173">
            <v>0.58094572855392146</v>
          </cell>
          <cell r="AU173">
            <v>5.497693359927399E-4</v>
          </cell>
          <cell r="AV173">
            <v>9872.7159644731582</v>
          </cell>
        </row>
        <row r="174">
          <cell r="B174">
            <v>38</v>
          </cell>
          <cell r="C174">
            <v>1.0350296525766902E-3</v>
          </cell>
          <cell r="D174">
            <v>0.71862745098039194</v>
          </cell>
          <cell r="E174">
            <v>7.4380072092030758E-4</v>
          </cell>
          <cell r="F174">
            <v>9851.3256804594566</v>
          </cell>
          <cell r="G174">
            <v>0.96499999999999997</v>
          </cell>
          <cell r="H174">
            <v>9.9880361473650599E-4</v>
          </cell>
          <cell r="I174">
            <v>9817.7968317770828</v>
          </cell>
          <cell r="J174">
            <v>0.91</v>
          </cell>
          <cell r="K174">
            <v>9.418769838447881E-4</v>
          </cell>
          <cell r="L174">
            <v>9825.0325556990902</v>
          </cell>
          <cell r="M174">
            <v>0.92500000000000004</v>
          </cell>
          <cell r="N174">
            <v>9.5740242863343852E-4</v>
          </cell>
          <cell r="O174">
            <v>9822.6159355713517</v>
          </cell>
          <cell r="P174">
            <v>0.69347549019607824</v>
          </cell>
          <cell r="Q174">
            <v>7.1776769568809677E-4</v>
          </cell>
          <cell r="R174">
            <v>9854.232033254204</v>
          </cell>
          <cell r="S174">
            <v>0.65395098039215671</v>
          </cell>
          <cell r="T174">
            <v>6.7685865603747989E-4</v>
          </cell>
          <cell r="U174">
            <v>9859.2102571541855</v>
          </cell>
          <cell r="V174">
            <v>0.66473039215686258</v>
          </cell>
          <cell r="W174">
            <v>6.8801566685128452E-4</v>
          </cell>
          <cell r="X174">
            <v>9857.5545730342037</v>
          </cell>
          <cell r="Y174">
            <v>0.87814999999999999</v>
          </cell>
          <cell r="Z174">
            <v>9.0891128941022049E-4</v>
          </cell>
          <cell r="AA174">
            <v>9828.8509469785422</v>
          </cell>
          <cell r="AB174">
            <v>0.892625</v>
          </cell>
          <cell r="AC174">
            <v>9.2389334363126804E-4</v>
          </cell>
          <cell r="AD174">
            <v>9826.5180382449089</v>
          </cell>
          <cell r="AE174">
            <v>0.84175000000000011</v>
          </cell>
          <cell r="AF174">
            <v>8.7123621005642912E-4</v>
          </cell>
          <cell r="AG174">
            <v>9833.2165436890227</v>
          </cell>
          <cell r="AH174">
            <v>0.63106269607843124</v>
          </cell>
          <cell r="AI174">
            <v>6.5316860307616808E-4</v>
          </cell>
          <cell r="AJ174">
            <v>9861.8426746590994</v>
          </cell>
          <cell r="AK174">
            <v>0.64146482843137242</v>
          </cell>
          <cell r="AL174">
            <v>6.6393511851148962E-4</v>
          </cell>
          <cell r="AM174">
            <v>9860.2445300266481</v>
          </cell>
          <cell r="AN174">
            <v>0.60490465686274497</v>
          </cell>
          <cell r="AO174">
            <v>6.2609425683466887E-4</v>
          </cell>
          <cell r="AP174">
            <v>9864.8519662765229</v>
          </cell>
          <cell r="AQ174">
            <v>0.81228875</v>
          </cell>
          <cell r="AR174">
            <v>8.40742942704454E-4</v>
          </cell>
          <cell r="AS174">
            <v>9836.7512931568235</v>
          </cell>
          <cell r="AT174">
            <v>0.58373299387254896</v>
          </cell>
          <cell r="AU174">
            <v>6.0418095784545557E-4</v>
          </cell>
          <cell r="AV174">
            <v>9867.2882479729251</v>
          </cell>
        </row>
        <row r="175">
          <cell r="B175">
            <v>39</v>
          </cell>
          <cell r="C175">
            <v>1.1261494550027101E-3</v>
          </cell>
          <cell r="D175">
            <v>0.72205882352941153</v>
          </cell>
          <cell r="E175">
            <v>8.1314615059754479E-4</v>
          </cell>
          <cell r="F175">
            <v>9843.9982573163106</v>
          </cell>
          <cell r="G175">
            <v>0.96499999999999997</v>
          </cell>
          <cell r="H175">
            <v>1.0867342240776152E-3</v>
          </cell>
          <cell r="I175">
            <v>9807.9907808127555</v>
          </cell>
          <cell r="J175">
            <v>0.91</v>
          </cell>
          <cell r="K175">
            <v>1.0247960040524662E-3</v>
          </cell>
          <cell r="L175">
            <v>9815.7785836693511</v>
          </cell>
          <cell r="M175">
            <v>0.92500000000000004</v>
          </cell>
          <cell r="N175">
            <v>1.041688245877507E-3</v>
          </cell>
          <cell r="O175">
            <v>9813.211739219103</v>
          </cell>
          <cell r="P175">
            <v>0.69678676470588208</v>
          </cell>
          <cell r="Q175">
            <v>7.8468603532663066E-4</v>
          </cell>
          <cell r="R175">
            <v>9847.1589838349191</v>
          </cell>
          <cell r="S175">
            <v>0.65707352941176456</v>
          </cell>
          <cell r="T175">
            <v>7.3996299704376584E-4</v>
          </cell>
          <cell r="U175">
            <v>9852.5369653499365</v>
          </cell>
          <cell r="V175">
            <v>0.66790441176470572</v>
          </cell>
          <cell r="W175">
            <v>7.5216018930272907E-4</v>
          </cell>
          <cell r="X175">
            <v>9850.7724210511151</v>
          </cell>
          <cell r="Y175">
            <v>0.87814999999999999</v>
          </cell>
          <cell r="Z175">
            <v>9.8892814391062997E-4</v>
          </cell>
          <cell r="AA175">
            <v>9819.9173933909042</v>
          </cell>
          <cell r="AB175">
            <v>0.892625</v>
          </cell>
          <cell r="AC175">
            <v>1.0052291572717942E-3</v>
          </cell>
          <cell r="AD175">
            <v>9817.4393836383024</v>
          </cell>
          <cell r="AE175">
            <v>0.84175000000000011</v>
          </cell>
          <cell r="AF175">
            <v>9.4793630374853134E-4</v>
          </cell>
          <cell r="AG175">
            <v>9824.649489374835</v>
          </cell>
          <cell r="AH175">
            <v>0.63407595588235266</v>
          </cell>
          <cell r="AI175">
            <v>7.1406429214723385E-4</v>
          </cell>
          <cell r="AJ175">
            <v>9855.4012286555353</v>
          </cell>
          <cell r="AK175">
            <v>0.64452775735294099</v>
          </cell>
          <cell r="AL175">
            <v>7.258345826771335E-4</v>
          </cell>
          <cell r="AM175">
            <v>9853.6979674060531</v>
          </cell>
          <cell r="AN175">
            <v>0.60779301470588221</v>
          </cell>
          <cell r="AO175">
            <v>6.8446577226548343E-4</v>
          </cell>
          <cell r="AP175">
            <v>9858.6756391159124</v>
          </cell>
          <cell r="AQ175">
            <v>0.81228875</v>
          </cell>
          <cell r="AR175">
            <v>9.1475853311733261E-4</v>
          </cell>
          <cell r="AS175">
            <v>9828.4811139279627</v>
          </cell>
          <cell r="AT175">
            <v>0.58652025919117623</v>
          </cell>
          <cell r="AU175">
            <v>6.6050947023619134E-4</v>
          </cell>
          <cell r="AV175">
            <v>9861.3266203079274</v>
          </cell>
        </row>
        <row r="176">
          <cell r="B176">
            <v>40</v>
          </cell>
          <cell r="C176">
            <v>1.2212132619844869E-3</v>
          </cell>
          <cell r="D176">
            <v>0.72549019607843113</v>
          </cell>
          <cell r="E176">
            <v>8.8597824889070594E-4</v>
          </cell>
          <cell r="F176">
            <v>9835.9936480268843</v>
          </cell>
          <cell r="G176">
            <v>0.96499999999999997</v>
          </cell>
          <cell r="H176">
            <v>1.1784707978150298E-3</v>
          </cell>
          <cell r="I176">
            <v>9797.3321015618094</v>
          </cell>
          <cell r="J176">
            <v>0.92</v>
          </cell>
          <cell r="K176">
            <v>1.1235162010257279E-3</v>
          </cell>
          <cell r="L176">
            <v>9805.7194130001426</v>
          </cell>
          <cell r="M176">
            <v>0.92500000000000004</v>
          </cell>
          <cell r="N176">
            <v>1.1296222673356504E-3</v>
          </cell>
          <cell r="O176">
            <v>9802.9894318960523</v>
          </cell>
          <cell r="P176">
            <v>0.70009803921568603</v>
          </cell>
          <cell r="Q176">
            <v>8.5496901017953117E-4</v>
          </cell>
          <cell r="R176">
            <v>9839.4320556926632</v>
          </cell>
          <cell r="S176">
            <v>0.66745098039215667</v>
          </cell>
          <cell r="T176">
            <v>8.1509998897944945E-4</v>
          </cell>
          <cell r="U176">
            <v>9845.2464525685718</v>
          </cell>
          <cell r="V176">
            <v>0.67107843137254886</v>
          </cell>
          <cell r="W176">
            <v>8.1952988022390304E-4</v>
          </cell>
          <cell r="X176">
            <v>9843.3630622021192</v>
          </cell>
          <cell r="Y176">
            <v>0.88780000000000003</v>
          </cell>
          <cell r="Z176">
            <v>1.0841931339898275E-3</v>
          </cell>
          <cell r="AA176">
            <v>9810.2062007097029</v>
          </cell>
          <cell r="AB176">
            <v>0.892625</v>
          </cell>
          <cell r="AC176">
            <v>1.0900854879789027E-3</v>
          </cell>
          <cell r="AD176">
            <v>9807.5706073201218</v>
          </cell>
          <cell r="AE176">
            <v>0.85100000000000009</v>
          </cell>
          <cell r="AF176">
            <v>1.0392524859487984E-3</v>
          </cell>
          <cell r="AG176">
            <v>9815.3363474522521</v>
          </cell>
          <cell r="AH176">
            <v>0.64409019607843121</v>
          </cell>
          <cell r="AI176">
            <v>7.8657148936516874E-4</v>
          </cell>
          <cell r="AJ176">
            <v>9848.3638385533686</v>
          </cell>
          <cell r="AK176">
            <v>0.64759068627450966</v>
          </cell>
          <cell r="AL176">
            <v>7.9084633441606645E-4</v>
          </cell>
          <cell r="AM176">
            <v>9846.5458126540543</v>
          </cell>
          <cell r="AN176">
            <v>0.61739215686274496</v>
          </cell>
          <cell r="AO176">
            <v>7.5396748980599082E-4</v>
          </cell>
          <cell r="AP176">
            <v>9851.9277130810697</v>
          </cell>
          <cell r="AQ176">
            <v>0.82121500000000003</v>
          </cell>
          <cell r="AR176">
            <v>1.0028786489405905E-3</v>
          </cell>
          <cell r="AS176">
            <v>9819.4904269614144</v>
          </cell>
          <cell r="AT176">
            <v>0.59578343137254886</v>
          </cell>
          <cell r="AU176">
            <v>7.2757862766278112E-4</v>
          </cell>
          <cell r="AV176">
            <v>9854.8131206861217</v>
          </cell>
        </row>
        <row r="177">
          <cell r="B177">
            <v>41</v>
          </cell>
          <cell r="C177">
            <v>1.3320145513960671E-3</v>
          </cell>
          <cell r="D177">
            <v>0.72892156862745072</v>
          </cell>
          <cell r="E177">
            <v>9.7093413623821137E-4</v>
          </cell>
          <cell r="F177">
            <v>9827.2791715985059</v>
          </cell>
          <cell r="G177">
            <v>0.96499999999999997</v>
          </cell>
          <cell r="H177">
            <v>1.2853940420972047E-3</v>
          </cell>
          <cell r="I177">
            <v>9785.7862317836225</v>
          </cell>
          <cell r="J177">
            <v>0.92</v>
          </cell>
          <cell r="K177">
            <v>1.2254533872843817E-3</v>
          </cell>
          <cell r="L177">
            <v>9794.7025283769253</v>
          </cell>
          <cell r="M177">
            <v>0.92500000000000004</v>
          </cell>
          <cell r="N177">
            <v>1.2321134600413622E-3</v>
          </cell>
          <cell r="O177">
            <v>9791.9157567473267</v>
          </cell>
          <cell r="P177">
            <v>0.70340931372548987</v>
          </cell>
          <cell r="Q177">
            <v>9.3695144146987378E-4</v>
          </cell>
          <cell r="R177">
            <v>9831.0196462072781</v>
          </cell>
          <cell r="S177">
            <v>0.67060784313725474</v>
          </cell>
          <cell r="T177">
            <v>8.9325940533915447E-4</v>
          </cell>
          <cell r="U177">
            <v>9837.2215922935829</v>
          </cell>
          <cell r="V177">
            <v>0.67425245098039199</v>
          </cell>
          <cell r="W177">
            <v>8.981140760203456E-4</v>
          </cell>
          <cell r="X177">
            <v>9835.2961320507511</v>
          </cell>
          <cell r="Y177">
            <v>0.88780000000000003</v>
          </cell>
          <cell r="Z177">
            <v>1.1825625187294284E-3</v>
          </cell>
          <cell r="AA177">
            <v>9799.5700425038704</v>
          </cell>
          <cell r="AB177">
            <v>0.892625</v>
          </cell>
          <cell r="AC177">
            <v>1.1889894889399145E-3</v>
          </cell>
          <cell r="AD177">
            <v>9796.8795169287532</v>
          </cell>
          <cell r="AE177">
            <v>0.85100000000000009</v>
          </cell>
          <cell r="AF177">
            <v>1.1335443832380533E-3</v>
          </cell>
          <cell r="AG177">
            <v>9805.1357347527392</v>
          </cell>
          <cell r="AH177">
            <v>0.64713656862745073</v>
          </cell>
          <cell r="AI177">
            <v>8.6199532615228395E-4</v>
          </cell>
          <cell r="AJ177">
            <v>9840.6173963410674</v>
          </cell>
          <cell r="AK177">
            <v>0.65065361519607812</v>
          </cell>
          <cell r="AL177">
            <v>8.6668008335963331E-4</v>
          </cell>
          <cell r="AM177">
            <v>9838.7587079914574</v>
          </cell>
          <cell r="AN177">
            <v>0.62031225490196062</v>
          </cell>
          <cell r="AO177">
            <v>8.2626494993871791E-4</v>
          </cell>
          <cell r="AP177">
            <v>9844.4996798734883</v>
          </cell>
          <cell r="AQ177">
            <v>0.82121500000000003</v>
          </cell>
          <cell r="AR177">
            <v>1.0938703298247214E-3</v>
          </cell>
          <cell r="AS177">
            <v>9809.6426696687395</v>
          </cell>
          <cell r="AT177">
            <v>0.59860132598039195</v>
          </cell>
          <cell r="AU177">
            <v>7.9734567669086272E-4</v>
          </cell>
          <cell r="AV177">
            <v>9847.6429692798993</v>
          </cell>
        </row>
        <row r="178">
          <cell r="B178">
            <v>42</v>
          </cell>
          <cell r="C178">
            <v>1.4420156828153148E-3</v>
          </cell>
          <cell r="D178">
            <v>0.73235294117647032</v>
          </cell>
          <cell r="E178">
            <v>1.0560644265323919E-3</v>
          </cell>
          <cell r="F178">
            <v>9817.7375307844577</v>
          </cell>
          <cell r="G178">
            <v>0.96499999999999997</v>
          </cell>
          <cell r="H178">
            <v>1.3915451339167786E-3</v>
          </cell>
          <cell r="I178">
            <v>9773.207640464052</v>
          </cell>
          <cell r="J178">
            <v>0.92</v>
          </cell>
          <cell r="K178">
            <v>1.3266544281900895E-3</v>
          </cell>
          <cell r="L178">
            <v>9782.6995769860823</v>
          </cell>
          <cell r="M178">
            <v>0.92500000000000004</v>
          </cell>
          <cell r="N178">
            <v>1.3338645066041663E-3</v>
          </cell>
          <cell r="O178">
            <v>9779.8510055438474</v>
          </cell>
          <cell r="P178">
            <v>0.70672058823529382</v>
          </cell>
          <cell r="Q178">
            <v>1.0191021716037581E-3</v>
          </cell>
          <cell r="R178">
            <v>9821.8084581786461</v>
          </cell>
          <cell r="S178">
            <v>0.67376470588235271</v>
          </cell>
          <cell r="T178">
            <v>9.7157927240980053E-4</v>
          </cell>
          <cell r="U178">
            <v>9828.4344015838615</v>
          </cell>
          <cell r="V178">
            <v>0.67742647058823513</v>
          </cell>
          <cell r="W178">
            <v>9.7685959454246263E-4</v>
          </cell>
          <cell r="X178">
            <v>9826.4629141527275</v>
          </cell>
          <cell r="Y178">
            <v>0.88780000000000003</v>
          </cell>
          <cell r="Z178">
            <v>1.2802215232034365E-3</v>
          </cell>
          <cell r="AA178">
            <v>9787.9814382719414</v>
          </cell>
          <cell r="AB178">
            <v>0.892625</v>
          </cell>
          <cell r="AC178">
            <v>1.2871792488730203E-3</v>
          </cell>
          <cell r="AD178">
            <v>9785.2311301587142</v>
          </cell>
          <cell r="AE178">
            <v>0.85100000000000009</v>
          </cell>
          <cell r="AF178">
            <v>1.2271553460758331E-3</v>
          </cell>
          <cell r="AG178">
            <v>9794.021178213723</v>
          </cell>
          <cell r="AH178">
            <v>0.65018294117647035</v>
          </cell>
          <cell r="AI178">
            <v>9.3757399787545753E-4</v>
          </cell>
          <cell r="AJ178">
            <v>9832.134830138968</v>
          </cell>
          <cell r="AK178">
            <v>0.65371654411764679</v>
          </cell>
          <cell r="AL178">
            <v>9.4266950873347628E-4</v>
          </cell>
          <cell r="AM178">
            <v>9830.2316517742602</v>
          </cell>
          <cell r="AN178">
            <v>0.62323235294117629</v>
          </cell>
          <cell r="AO178">
            <v>8.9871082697906557E-4</v>
          </cell>
          <cell r="AP178">
            <v>9836.3655148383259</v>
          </cell>
          <cell r="AQ178">
            <v>0.82121500000000003</v>
          </cell>
          <cell r="AR178">
            <v>1.1842049089631787E-3</v>
          </cell>
          <cell r="AS178">
            <v>9798.9121926062053</v>
          </cell>
          <cell r="AT178">
            <v>0.60141922058823516</v>
          </cell>
          <cell r="AU178">
            <v>8.6725594803479828E-4</v>
          </cell>
          <cell r="AV178">
            <v>9839.7909937327495</v>
          </cell>
        </row>
        <row r="179">
          <cell r="B179">
            <v>43</v>
          </cell>
          <cell r="C179">
            <v>1.5674667560180884E-3</v>
          </cell>
          <cell r="D179">
            <v>0.73578431372548991</v>
          </cell>
          <cell r="E179">
            <v>1.1533174513642891E-3</v>
          </cell>
          <cell r="F179">
            <v>9807.3693674291644</v>
          </cell>
          <cell r="G179">
            <v>0.96499999999999997</v>
          </cell>
          <cell r="H179">
            <v>1.5126054195574552E-3</v>
          </cell>
          <cell r="I179">
            <v>9759.6077809292055</v>
          </cell>
          <cell r="J179">
            <v>0.92</v>
          </cell>
          <cell r="K179">
            <v>1.4420694155366414E-3</v>
          </cell>
          <cell r="L179">
            <v>9769.7213152726199</v>
          </cell>
          <cell r="M179">
            <v>0.92500000000000004</v>
          </cell>
          <cell r="N179">
            <v>1.4499067493167319E-3</v>
          </cell>
          <cell r="O179">
            <v>9766.8060094076754</v>
          </cell>
          <cell r="P179">
            <v>0.71003186274509777</v>
          </cell>
          <cell r="Q179">
            <v>1.112951340566539E-3</v>
          </cell>
          <cell r="R179">
            <v>9811.7990318498396</v>
          </cell>
          <cell r="S179">
            <v>0.67692156862745079</v>
          </cell>
          <cell r="T179">
            <v>1.061052055255146E-3</v>
          </cell>
          <cell r="U179">
            <v>9818.8852984390433</v>
          </cell>
          <cell r="V179">
            <v>0.68060049019607816</v>
          </cell>
          <cell r="W179">
            <v>1.0668186425119674E-3</v>
          </cell>
          <cell r="X179">
            <v>9816.863839574622</v>
          </cell>
          <cell r="Y179">
            <v>0.88780000000000003</v>
          </cell>
          <cell r="Z179">
            <v>1.3915969859928589E-3</v>
          </cell>
          <cell r="AA179">
            <v>9775.4506537659508</v>
          </cell>
          <cell r="AB179">
            <v>0.892625</v>
          </cell>
          <cell r="AC179">
            <v>1.3991600130906462E-3</v>
          </cell>
          <cell r="AD179">
            <v>9772.635783702548</v>
          </cell>
          <cell r="AE179">
            <v>0.85100000000000009</v>
          </cell>
          <cell r="AF179">
            <v>1.3339142093713933E-3</v>
          </cell>
          <cell r="AG179">
            <v>9782.0023927652983</v>
          </cell>
          <cell r="AH179">
            <v>0.65322931372548998</v>
          </cell>
          <cell r="AI179">
            <v>1.0239152333212159E-3</v>
          </cell>
          <cell r="AJ179">
            <v>9822.9164761786251</v>
          </cell>
          <cell r="AK179">
            <v>0.65677947303921547</v>
          </cell>
          <cell r="AL179">
            <v>1.0294799900240487E-3</v>
          </cell>
          <cell r="AM179">
            <v>9820.9649921323453</v>
          </cell>
          <cell r="AN179">
            <v>0.62615245098039196</v>
          </cell>
          <cell r="AO179">
            <v>9.8147315111101006E-4</v>
          </cell>
          <cell r="AP179">
            <v>9827.5254666520159</v>
          </cell>
          <cell r="AQ179">
            <v>0.82121500000000003</v>
          </cell>
          <cell r="AR179">
            <v>1.2872272120433945E-3</v>
          </cell>
          <cell r="AS179">
            <v>9787.3082726852208</v>
          </cell>
          <cell r="AT179">
            <v>0.60423711519607826</v>
          </cell>
          <cell r="AU179">
            <v>9.4712159082212483E-4</v>
          </cell>
          <cell r="AV179">
            <v>9831.2573764660156</v>
          </cell>
        </row>
        <row r="180">
          <cell r="B180">
            <v>44</v>
          </cell>
          <cell r="C180">
            <v>1.702530398628087E-3</v>
          </cell>
          <cell r="D180">
            <v>0.73921568627450951</v>
          </cell>
          <cell r="E180">
            <v>1.2585371770250755E-3</v>
          </cell>
          <cell r="F180">
            <v>9796.0583571857333</v>
          </cell>
          <cell r="G180">
            <v>0.96499999999999997</v>
          </cell>
          <cell r="H180">
            <v>1.6429418346761038E-3</v>
          </cell>
          <cell r="I180">
            <v>9744.8453453070179</v>
          </cell>
          <cell r="J180">
            <v>0.92</v>
          </cell>
          <cell r="K180">
            <v>1.5663279667378401E-3</v>
          </cell>
          <cell r="L180">
            <v>9755.6326989655499</v>
          </cell>
          <cell r="M180">
            <v>0.92500000000000004</v>
          </cell>
          <cell r="N180">
            <v>1.5748406187309806E-3</v>
          </cell>
          <cell r="O180">
            <v>9752.6450514553671</v>
          </cell>
          <cell r="P180">
            <v>0.71334313725490162</v>
          </cell>
          <cell r="Q180">
            <v>1.2144883758291977E-3</v>
          </cell>
          <cell r="R180">
            <v>9800.8789769639734</v>
          </cell>
          <cell r="S180">
            <v>0.68007843137254875</v>
          </cell>
          <cell r="T180">
            <v>1.1578542028630695E-3</v>
          </cell>
          <cell r="U180">
            <v>9808.4669500128202</v>
          </cell>
          <cell r="V180">
            <v>0.68377450980392129</v>
          </cell>
          <cell r="W180">
            <v>1.1641468887481948E-3</v>
          </cell>
          <cell r="X180">
            <v>9806.3910262195623</v>
          </cell>
          <cell r="Y180">
            <v>0.88780000000000003</v>
          </cell>
          <cell r="Z180">
            <v>1.5115064879020156E-3</v>
          </cell>
          <cell r="AA180">
            <v>9761.8471660994473</v>
          </cell>
          <cell r="AB180">
            <v>0.892625</v>
          </cell>
          <cell r="AC180">
            <v>1.5197211970753961E-3</v>
          </cell>
          <cell r="AD180">
            <v>9758.9623024914927</v>
          </cell>
          <cell r="AE180">
            <v>0.85100000000000009</v>
          </cell>
          <cell r="AF180">
            <v>1.4488533692325022E-3</v>
          </cell>
          <cell r="AG180">
            <v>9768.9540407774839</v>
          </cell>
          <cell r="AH180">
            <v>0.6562756862745095</v>
          </cell>
          <cell r="AI180">
            <v>1.1173293057628621E-3</v>
          </cell>
          <cell r="AJ180">
            <v>9812.858642363024</v>
          </cell>
          <cell r="AK180">
            <v>0.65984240196078403</v>
          </cell>
          <cell r="AL180">
            <v>1.123401747642008E-3</v>
          </cell>
          <cell r="AM180">
            <v>9810.8545051902183</v>
          </cell>
          <cell r="AN180">
            <v>0.62907254901960763</v>
          </cell>
          <cell r="AO180">
            <v>1.0710151376483394E-3</v>
          </cell>
          <cell r="AP180">
            <v>9817.8800142646378</v>
          </cell>
          <cell r="AQ180">
            <v>0.82121500000000003</v>
          </cell>
          <cell r="AR180">
            <v>1.3981435013093646E-3</v>
          </cell>
          <cell r="AS180">
            <v>9774.7097831439623</v>
          </cell>
          <cell r="AT180">
            <v>0.60705500980392135</v>
          </cell>
          <cell r="AU180">
            <v>1.0335296078306474E-3</v>
          </cell>
          <cell r="AV180">
            <v>9821.9459803398349</v>
          </cell>
        </row>
        <row r="181">
          <cell r="B181">
            <v>45</v>
          </cell>
          <cell r="C181">
            <v>1.8497875981082987E-3</v>
          </cell>
          <cell r="D181">
            <v>0.7426470588235291</v>
          </cell>
          <cell r="E181">
            <v>1.3737393191833682E-3</v>
          </cell>
          <cell r="F181">
            <v>9783.7296535549085</v>
          </cell>
          <cell r="G181">
            <v>0.96499999999999997</v>
          </cell>
          <cell r="H181">
            <v>1.7850450321745081E-3</v>
          </cell>
          <cell r="I181">
            <v>9728.8351312167651</v>
          </cell>
          <cell r="J181">
            <v>0.92</v>
          </cell>
          <cell r="K181">
            <v>1.7018045902596349E-3</v>
          </cell>
          <cell r="L181">
            <v>9740.3521786359379</v>
          </cell>
          <cell r="M181">
            <v>0.92500000000000004</v>
          </cell>
          <cell r="N181">
            <v>1.7110535282501764E-3</v>
          </cell>
          <cell r="O181">
            <v>9737.2861898882693</v>
          </cell>
          <cell r="P181">
            <v>0.71665441176470557</v>
          </cell>
          <cell r="Q181">
            <v>1.3256584430119504E-3</v>
          </cell>
          <cell r="R181">
            <v>9788.9759233735422</v>
          </cell>
          <cell r="S181">
            <v>0.68323529411764683</v>
          </cell>
          <cell r="T181">
            <v>1.263840173648699E-3</v>
          </cell>
          <cell r="U181">
            <v>9797.110175331105</v>
          </cell>
          <cell r="V181">
            <v>0.68694852941176443</v>
          </cell>
          <cell r="W181">
            <v>1.2707088702446157E-3</v>
          </cell>
          <cell r="X181">
            <v>9794.9749466165395</v>
          </cell>
          <cell r="Y181">
            <v>0.88780000000000003</v>
          </cell>
          <cell r="Z181">
            <v>1.6422414296005476E-3</v>
          </cell>
          <cell r="AA181">
            <v>9747.0920707739806</v>
          </cell>
          <cell r="AB181">
            <v>0.892625</v>
          </cell>
          <cell r="AC181">
            <v>1.6511666547614201E-3</v>
          </cell>
          <cell r="AD181">
            <v>9744.1314006189368</v>
          </cell>
          <cell r="AE181">
            <v>0.85100000000000009</v>
          </cell>
          <cell r="AF181">
            <v>1.5741692459901623E-3</v>
          </cell>
          <cell r="AG181">
            <v>9754.8002588016261</v>
          </cell>
          <cell r="AH181">
            <v>0.65932205882352912</v>
          </cell>
          <cell r="AI181">
            <v>1.2196057675709943E-3</v>
          </cell>
          <cell r="AJ181">
            <v>9801.894447828603</v>
          </cell>
          <cell r="AK181">
            <v>0.66290533088235271</v>
          </cell>
          <cell r="AL181">
            <v>1.2262340597860542E-3</v>
          </cell>
          <cell r="AM181">
            <v>9799.8329740932259</v>
          </cell>
          <cell r="AN181">
            <v>0.6319926470588233</v>
          </cell>
          <cell r="AO181">
            <v>1.1690521606250465E-3</v>
          </cell>
          <cell r="AP181">
            <v>9807.3649161497451</v>
          </cell>
          <cell r="AQ181">
            <v>0.82121500000000003</v>
          </cell>
          <cell r="AR181">
            <v>1.5190733223805065E-3</v>
          </cell>
          <cell r="AS181">
            <v>9761.0433361834748</v>
          </cell>
          <cell r="AT181">
            <v>0.60987290441176445</v>
          </cell>
          <cell r="AU181">
            <v>1.1281353350031697E-3</v>
          </cell>
          <cell r="AV181">
            <v>9811.7947083626404</v>
          </cell>
        </row>
        <row r="182">
          <cell r="B182">
            <v>46</v>
          </cell>
          <cell r="C182">
            <v>2.0066449774526277E-3</v>
          </cell>
          <cell r="D182">
            <v>0.7460784313725487</v>
          </cell>
          <cell r="E182">
            <v>1.4971145370994599E-3</v>
          </cell>
          <cell r="F182">
            <v>9770.28935944156</v>
          </cell>
          <cell r="G182">
            <v>0.96499999999999997</v>
          </cell>
          <cell r="H182">
            <v>1.9364124032417857E-3</v>
          </cell>
          <cell r="I182">
            <v>9711.4687223969413</v>
          </cell>
          <cell r="J182">
            <v>0.92</v>
          </cell>
          <cell r="K182">
            <v>1.8461133792564174E-3</v>
          </cell>
          <cell r="L182">
            <v>9723.7760025875905</v>
          </cell>
          <cell r="M182">
            <v>0.92500000000000004</v>
          </cell>
          <cell r="N182">
            <v>1.8561466041436808E-3</v>
          </cell>
          <cell r="O182">
            <v>9720.6251719974789</v>
          </cell>
          <cell r="P182">
            <v>0.71996568627450952</v>
          </cell>
          <cell r="Q182">
            <v>1.4447155283009788E-3</v>
          </cell>
          <cell r="R182">
            <v>9775.9990847922818</v>
          </cell>
          <cell r="S182">
            <v>0.6863921568627448</v>
          </cell>
          <cell r="T182">
            <v>1.377345374131503E-3</v>
          </cell>
          <cell r="U182">
            <v>9784.7281939058594</v>
          </cell>
          <cell r="V182">
            <v>0.69012254901960757</v>
          </cell>
          <cell r="W182">
            <v>1.3848309468170003E-3</v>
          </cell>
          <cell r="X182">
            <v>9782.5283850680498</v>
          </cell>
          <cell r="Y182">
            <v>0.88780000000000003</v>
          </cell>
          <cell r="Z182">
            <v>1.7814994109824429E-3</v>
          </cell>
          <cell r="AA182">
            <v>9731.0849923572241</v>
          </cell>
          <cell r="AB182">
            <v>0.892625</v>
          </cell>
          <cell r="AC182">
            <v>1.7911814729986517E-3</v>
          </cell>
          <cell r="AD182">
            <v>9728.0422157706216</v>
          </cell>
          <cell r="AE182">
            <v>0.85100000000000009</v>
          </cell>
          <cell r="AF182">
            <v>1.7076548758121863E-3</v>
          </cell>
          <cell r="AG182">
            <v>9739.4445522334427</v>
          </cell>
          <cell r="AH182">
            <v>0.66236843137254875</v>
          </cell>
          <cell r="AI182">
            <v>1.3291382860369004E-3</v>
          </cell>
          <cell r="AJ182">
            <v>9789.9400008269095</v>
          </cell>
          <cell r="AK182">
            <v>0.66596825980392138</v>
          </cell>
          <cell r="AL182">
            <v>1.3363618636784056E-3</v>
          </cell>
          <cell r="AM182">
            <v>9787.8160851201774</v>
          </cell>
          <cell r="AN182">
            <v>0.63491274509803897</v>
          </cell>
          <cell r="AO182">
            <v>1.2740444710716402E-3</v>
          </cell>
          <cell r="AP182">
            <v>9795.8995950044828</v>
          </cell>
          <cell r="AQ182">
            <v>0.82121500000000003</v>
          </cell>
          <cell r="AR182">
            <v>1.6478869551587597E-3</v>
          </cell>
          <cell r="AS182">
            <v>9746.2155956528786</v>
          </cell>
          <cell r="AT182">
            <v>0.61269079901960766</v>
          </cell>
          <cell r="AU182">
            <v>1.2294529145841331E-3</v>
          </cell>
          <cell r="AV182">
            <v>9800.7256760523396</v>
          </cell>
        </row>
        <row r="183">
          <cell r="B183">
            <v>47</v>
          </cell>
          <cell r="C183">
            <v>2.190345697458363E-3</v>
          </cell>
          <cell r="D183">
            <v>0.7495098039215683</v>
          </cell>
          <cell r="E183">
            <v>1.6416855742224683E-3</v>
          </cell>
          <cell r="F183">
            <v>9755.6621172098712</v>
          </cell>
          <cell r="G183">
            <v>0.96499999999999997</v>
          </cell>
          <cell r="H183">
            <v>2.1136835980473203E-3</v>
          </cell>
          <cell r="I183">
            <v>9692.6633139091973</v>
          </cell>
          <cell r="J183">
            <v>0.92</v>
          </cell>
          <cell r="K183">
            <v>2.0151180416616938E-3</v>
          </cell>
          <cell r="L183">
            <v>9705.8248096123207</v>
          </cell>
          <cell r="M183">
            <v>0.92500000000000004</v>
          </cell>
          <cell r="N183">
            <v>2.026069770148986E-3</v>
          </cell>
          <cell r="O183">
            <v>9702.5822665943215</v>
          </cell>
          <cell r="P183">
            <v>0.72327696078431336</v>
          </cell>
          <cell r="Q183">
            <v>1.584226579124682E-3</v>
          </cell>
          <cell r="R183">
            <v>9761.8755471098266</v>
          </cell>
          <cell r="S183">
            <v>0.68954901960784287</v>
          </cell>
          <cell r="T183">
            <v>1.510350728284671E-3</v>
          </cell>
          <cell r="U183">
            <v>9771.2512437908499</v>
          </cell>
          <cell r="V183">
            <v>0.6932965686274507</v>
          </cell>
          <cell r="W183">
            <v>1.5185591561557832E-3</v>
          </cell>
          <cell r="X183">
            <v>9768.9812370222917</v>
          </cell>
          <cell r="Y183">
            <v>0.88780000000000003</v>
          </cell>
          <cell r="Z183">
            <v>1.9445889102035346E-3</v>
          </cell>
          <cell r="AA183">
            <v>9713.7490701751194</v>
          </cell>
          <cell r="AB183">
            <v>0.892625</v>
          </cell>
          <cell r="AC183">
            <v>1.9551573281937711E-3</v>
          </cell>
          <cell r="AD183">
            <v>9710.617526785185</v>
          </cell>
          <cell r="AE183">
            <v>0.85100000000000009</v>
          </cell>
          <cell r="AF183">
            <v>1.8639841885370672E-3</v>
          </cell>
          <cell r="AG183">
            <v>9722.8129422561196</v>
          </cell>
          <cell r="AH183">
            <v>0.66541480392156838</v>
          </cell>
          <cell r="AI183">
            <v>1.4574884527947076E-3</v>
          </cell>
          <cell r="AJ183">
            <v>9776.9278167538068</v>
          </cell>
          <cell r="AK183">
            <v>0.66903118872548994</v>
          </cell>
          <cell r="AL183">
            <v>1.4654095856903309E-3</v>
          </cell>
          <cell r="AM183">
            <v>9774.736020975326</v>
          </cell>
          <cell r="AN183">
            <v>0.63783284313725463</v>
          </cell>
          <cell r="AO183">
            <v>1.3970744236633207E-3</v>
          </cell>
          <cell r="AP183">
            <v>9783.4191832862944</v>
          </cell>
          <cell r="AQ183">
            <v>0.82121500000000003</v>
          </cell>
          <cell r="AR183">
            <v>1.7987447419382696E-3</v>
          </cell>
          <cell r="AS183">
            <v>9730.1549341106384</v>
          </cell>
          <cell r="AT183">
            <v>0.61550869362745075</v>
          </cell>
          <cell r="AU183">
            <v>1.3481768188351045E-3</v>
          </cell>
          <cell r="AV183">
            <v>9788.6761453048784</v>
          </cell>
        </row>
        <row r="184">
          <cell r="B184">
            <v>48</v>
          </cell>
          <cell r="C184">
            <v>2.4014841073146716E-3</v>
          </cell>
          <cell r="D184">
            <v>0.75294117647058789</v>
          </cell>
          <cell r="E184">
            <v>1.8081762690369285E-3</v>
          </cell>
          <cell r="F184">
            <v>9739.6463874450583</v>
          </cell>
          <cell r="G184">
            <v>0.96499999999999997</v>
          </cell>
          <cell r="H184">
            <v>2.3174321635586578E-3</v>
          </cell>
          <cell r="I184">
            <v>9672.1760904411931</v>
          </cell>
          <cell r="J184">
            <v>0.92</v>
          </cell>
          <cell r="K184">
            <v>2.2093653787294979E-3</v>
          </cell>
          <cell r="L184">
            <v>9686.2664269292636</v>
          </cell>
          <cell r="M184">
            <v>0.92500000000000004</v>
          </cell>
          <cell r="N184">
            <v>2.2213727992660714E-3</v>
          </cell>
          <cell r="O184">
            <v>9682.9241579715908</v>
          </cell>
          <cell r="P184">
            <v>0.72658823529411731</v>
          </cell>
          <cell r="Q184">
            <v>1.744890099620636E-3</v>
          </cell>
          <cell r="R184">
            <v>9746.4105244059883</v>
          </cell>
          <cell r="S184">
            <v>0.69270588235294084</v>
          </cell>
          <cell r="T184">
            <v>1.663522167513974E-3</v>
          </cell>
          <cell r="U184">
            <v>9756.4932273585382</v>
          </cell>
          <cell r="V184">
            <v>0.69647058823529384</v>
          </cell>
          <cell r="W184">
            <v>1.6725630488591589E-3</v>
          </cell>
          <cell r="X184">
            <v>9754.1464611184983</v>
          </cell>
          <cell r="Y184">
            <v>0.88780000000000003</v>
          </cell>
          <cell r="Z184">
            <v>2.1320375904739656E-3</v>
          </cell>
          <cell r="AA184">
            <v>9694.8598214567573</v>
          </cell>
          <cell r="AB184">
            <v>0.892625</v>
          </cell>
          <cell r="AC184">
            <v>2.1436247512917586E-3</v>
          </cell>
          <cell r="AD184">
            <v>9691.631741766405</v>
          </cell>
          <cell r="AE184">
            <v>0.85100000000000009</v>
          </cell>
          <cell r="AF184">
            <v>2.0436629753247857E-3</v>
          </cell>
          <cell r="AG184">
            <v>9704.6897726636507</v>
          </cell>
          <cell r="AH184">
            <v>0.668461176470588</v>
          </cell>
          <cell r="AI184">
            <v>1.6052988916509853E-3</v>
          </cell>
          <cell r="AJ184">
            <v>9762.6780573570813</v>
          </cell>
          <cell r="AK184">
            <v>0.67209411764705851</v>
          </cell>
          <cell r="AL184">
            <v>1.6140233421490882E-3</v>
          </cell>
          <cell r="AM184">
            <v>9760.4120291125964</v>
          </cell>
          <cell r="AN184">
            <v>0.6407529411764703</v>
          </cell>
          <cell r="AO184">
            <v>1.538758004950426E-3</v>
          </cell>
          <cell r="AP184">
            <v>9769.7510185693482</v>
          </cell>
          <cell r="AQ184">
            <v>0.82121500000000003</v>
          </cell>
          <cell r="AR184">
            <v>1.9721347711884182E-3</v>
          </cell>
          <cell r="AS184">
            <v>9712.6528690846626</v>
          </cell>
          <cell r="AT184">
            <v>0.61832658823529396</v>
          </cell>
          <cell r="AU184">
            <v>1.4849014747771614E-3</v>
          </cell>
          <cell r="AV184">
            <v>9775.4792790386946</v>
          </cell>
        </row>
        <row r="185">
          <cell r="B185">
            <v>49</v>
          </cell>
          <cell r="C185">
            <v>2.6252416157055256E-3</v>
          </cell>
          <cell r="D185">
            <v>0.75637254901960749</v>
          </cell>
          <cell r="E185">
            <v>1.9856606926635413E-3</v>
          </cell>
          <cell r="F185">
            <v>9722.0353899784677</v>
          </cell>
          <cell r="G185">
            <v>0.96499999999999997</v>
          </cell>
          <cell r="H185">
            <v>2.5333581591558321E-3</v>
          </cell>
          <cell r="I185">
            <v>9649.7614784776015</v>
          </cell>
          <cell r="J185">
            <v>0.92</v>
          </cell>
          <cell r="K185">
            <v>2.4152222864490835E-3</v>
          </cell>
          <cell r="L185">
            <v>9664.865925236456</v>
          </cell>
          <cell r="M185">
            <v>0.92500000000000004</v>
          </cell>
          <cell r="N185">
            <v>2.4283484945276114E-3</v>
          </cell>
          <cell r="O185">
            <v>9661.4147736297164</v>
          </cell>
          <cell r="P185">
            <v>0.72989950980392115</v>
          </cell>
          <cell r="Q185">
            <v>1.916162568420317E-3</v>
          </cell>
          <cell r="R185">
            <v>9729.4041091751133</v>
          </cell>
          <cell r="S185">
            <v>0.69586274509803892</v>
          </cell>
          <cell r="T185">
            <v>1.8268078372504579E-3</v>
          </cell>
          <cell r="U185">
            <v>9740.2630845976273</v>
          </cell>
          <cell r="V185">
            <v>0.69964460784313698</v>
          </cell>
          <cell r="W185">
            <v>1.8367361407137758E-3</v>
          </cell>
          <cell r="X185">
            <v>9737.83203617447</v>
          </cell>
          <cell r="Y185">
            <v>0.88780000000000003</v>
          </cell>
          <cell r="Z185">
            <v>2.3306895064233659E-3</v>
          </cell>
          <cell r="AA185">
            <v>9674.1900158830358</v>
          </cell>
          <cell r="AB185">
            <v>0.892625</v>
          </cell>
          <cell r="AC185">
            <v>2.3433562972191447E-3</v>
          </cell>
          <cell r="AD185">
            <v>9670.8565200843495</v>
          </cell>
          <cell r="AE185">
            <v>0.85100000000000009</v>
          </cell>
          <cell r="AF185">
            <v>2.2340806149654027E-3</v>
          </cell>
          <cell r="AG185">
            <v>9684.8566574882443</v>
          </cell>
          <cell r="AH185">
            <v>0.67150754901960752</v>
          </cell>
          <cell r="AI185">
            <v>1.7628695629466919E-3</v>
          </cell>
          <cell r="AJ185">
            <v>9747.0060410920614</v>
          </cell>
          <cell r="AK185">
            <v>0.67515704656862707</v>
          </cell>
          <cell r="AL185">
            <v>1.7724503757887934E-3</v>
          </cell>
          <cell r="AM185">
            <v>9744.6584962686156</v>
          </cell>
          <cell r="AN185">
            <v>0.64367303921568608</v>
          </cell>
          <cell r="AO185">
            <v>1.6897972494566739E-3</v>
          </cell>
          <cell r="AP185">
            <v>9754.717735983153</v>
          </cell>
          <cell r="AQ185">
            <v>0.82121500000000003</v>
          </cell>
          <cell r="AR185">
            <v>2.1558877934416132E-3</v>
          </cell>
          <cell r="AS185">
            <v>9693.4982086410582</v>
          </cell>
          <cell r="AT185">
            <v>0.62114448284313695</v>
          </cell>
          <cell r="AU185">
            <v>1.6306543457256899E-3</v>
          </cell>
          <cell r="AV185">
            <v>9760.9636554405952</v>
          </cell>
        </row>
        <row r="186">
          <cell r="B186">
            <v>50</v>
          </cell>
          <cell r="C186">
            <v>2.8704306340458161E-3</v>
          </cell>
          <cell r="D186">
            <v>0.75980392156862708</v>
          </cell>
          <cell r="E186">
            <v>2.1809644523387317E-3</v>
          </cell>
          <cell r="F186">
            <v>9702.7307264519022</v>
          </cell>
          <cell r="G186">
            <v>0.96499999999999997</v>
          </cell>
          <cell r="H186">
            <v>2.7699655618542126E-3</v>
          </cell>
          <cell r="I186">
            <v>9625.3151765021939</v>
          </cell>
          <cell r="J186">
            <v>0.93</v>
          </cell>
          <cell r="K186">
            <v>2.6695004896626091E-3</v>
          </cell>
          <cell r="L186">
            <v>9641.5231256582829</v>
          </cell>
          <cell r="M186">
            <v>0.92500000000000004</v>
          </cell>
          <cell r="N186">
            <v>2.6551483364923799E-3</v>
          </cell>
          <cell r="O186">
            <v>9637.9534916091652</v>
          </cell>
          <cell r="P186">
            <v>0.73321078431372511</v>
          </cell>
          <cell r="Q186">
            <v>2.1046306965068762E-3</v>
          </cell>
          <cell r="R186">
            <v>9710.7609892080764</v>
          </cell>
          <cell r="S186">
            <v>0.70661764705882324</v>
          </cell>
          <cell r="T186">
            <v>2.0282969406750207E-3</v>
          </cell>
          <cell r="U186">
            <v>9722.4694956578041</v>
          </cell>
          <cell r="V186">
            <v>0.70281862745098012</v>
          </cell>
          <cell r="W186">
            <v>2.0173921184133271E-3</v>
          </cell>
          <cell r="X186">
            <v>9719.9462081414276</v>
          </cell>
          <cell r="Y186">
            <v>0.89744999999999997</v>
          </cell>
          <cell r="Z186">
            <v>2.5760679725244174E-3</v>
          </cell>
          <cell r="AA186">
            <v>9651.6424827298724</v>
          </cell>
          <cell r="AB186">
            <v>0.892625</v>
          </cell>
          <cell r="AC186">
            <v>2.5622181447151468E-3</v>
          </cell>
          <cell r="AD186">
            <v>9648.1942575585072</v>
          </cell>
          <cell r="AE186">
            <v>0.86025000000000007</v>
          </cell>
          <cell r="AF186">
            <v>2.4692879529379136E-3</v>
          </cell>
          <cell r="AG186">
            <v>9663.2199069710314</v>
          </cell>
          <cell r="AH186">
            <v>0.68188602941176435</v>
          </cell>
          <cell r="AI186">
            <v>1.9573065477513948E-3</v>
          </cell>
          <cell r="AJ186">
            <v>9729.8233408123633</v>
          </cell>
          <cell r="AK186">
            <v>0.67821997549019575</v>
          </cell>
          <cell r="AL186">
            <v>1.9467833942688605E-3</v>
          </cell>
          <cell r="AM186">
            <v>9727.3865726549702</v>
          </cell>
          <cell r="AN186">
            <v>0.65362132352941149</v>
          </cell>
          <cell r="AO186">
            <v>1.8761746701243941E-3</v>
          </cell>
          <cell r="AP186">
            <v>9738.2342407836622</v>
          </cell>
          <cell r="AQ186">
            <v>0.83014125000000005</v>
          </cell>
          <cell r="AR186">
            <v>2.3828628745850866E-3</v>
          </cell>
          <cell r="AS186">
            <v>9672.6001141773013</v>
          </cell>
          <cell r="AT186">
            <v>0.63074457720588206</v>
          </cell>
          <cell r="AU186">
            <v>1.8105085566700403E-3</v>
          </cell>
          <cell r="AV186">
            <v>9745.0468976373795</v>
          </cell>
        </row>
        <row r="187">
          <cell r="B187">
            <v>51</v>
          </cell>
          <cell r="C187">
            <v>3.1332511862184067E-3</v>
          </cell>
          <cell r="D187">
            <v>0.76323529411764668</v>
          </cell>
          <cell r="E187">
            <v>2.3914078906578711E-3</v>
          </cell>
          <cell r="F187">
            <v>9681.5694156468962</v>
          </cell>
          <cell r="G187">
            <v>0.96499999999999997</v>
          </cell>
          <cell r="H187">
            <v>3.0235873947007624E-3</v>
          </cell>
          <cell r="I187">
            <v>9598.6533849412899</v>
          </cell>
          <cell r="J187">
            <v>0.93</v>
          </cell>
          <cell r="K187">
            <v>2.9139236031831182E-3</v>
          </cell>
          <cell r="L187">
            <v>9615.7850749532445</v>
          </cell>
          <cell r="M187">
            <v>0.92500000000000004</v>
          </cell>
          <cell r="N187">
            <v>2.8982573472520262E-3</v>
          </cell>
          <cell r="O187">
            <v>9612.3632954287277</v>
          </cell>
          <cell r="P187">
            <v>0.73652205882352906</v>
          </cell>
          <cell r="Q187">
            <v>2.3077086144848457E-3</v>
          </cell>
          <cell r="R187">
            <v>9690.3234235437467</v>
          </cell>
          <cell r="S187">
            <v>0.70980882352941144</v>
          </cell>
          <cell r="T187">
            <v>2.2240093383118203E-3</v>
          </cell>
          <cell r="U187">
            <v>9702.7494405239559</v>
          </cell>
          <cell r="V187">
            <v>0.70599264705882325</v>
          </cell>
          <cell r="W187">
            <v>2.2120522988585307E-3</v>
          </cell>
          <cell r="X187">
            <v>9700.3372652697217</v>
          </cell>
          <cell r="Y187">
            <v>0.89744999999999997</v>
          </cell>
          <cell r="Z187">
            <v>2.811936277071709E-3</v>
          </cell>
          <cell r="AA187">
            <v>9626.7791956478559</v>
          </cell>
          <cell r="AB187">
            <v>0.892625</v>
          </cell>
          <cell r="AC187">
            <v>2.7968183400982052E-3</v>
          </cell>
          <cell r="AD187">
            <v>9623.4734791680548</v>
          </cell>
          <cell r="AE187">
            <v>0.86025000000000007</v>
          </cell>
          <cell r="AF187">
            <v>2.6953793329443847E-3</v>
          </cell>
          <cell r="AG187">
            <v>9639.3586344681589</v>
          </cell>
          <cell r="AH187">
            <v>0.68496551470588207</v>
          </cell>
          <cell r="AI187">
            <v>2.1461690114709065E-3</v>
          </cell>
          <cell r="AJ187">
            <v>9710.7790938789276</v>
          </cell>
          <cell r="AK187">
            <v>0.68128290441176442</v>
          </cell>
          <cell r="AL187">
            <v>2.1346304683984821E-3</v>
          </cell>
          <cell r="AM187">
            <v>9708.4494580056908</v>
          </cell>
          <cell r="AN187">
            <v>0.65657316176470559</v>
          </cell>
          <cell r="AO187">
            <v>2.0572086379384335E-3</v>
          </cell>
          <cell r="AP187">
            <v>9719.9636123693672</v>
          </cell>
          <cell r="AQ187">
            <v>0.83014125000000005</v>
          </cell>
          <cell r="AR187">
            <v>2.6010410562913311E-3</v>
          </cell>
          <cell r="AS187">
            <v>9649.5516344645202</v>
          </cell>
          <cell r="AT187">
            <v>0.63359310110294098</v>
          </cell>
          <cell r="AU187">
            <v>1.9852063356105886E-3</v>
          </cell>
          <cell r="AV187">
            <v>9727.403406844056</v>
          </cell>
        </row>
        <row r="188">
          <cell r="B188">
            <v>52</v>
          </cell>
          <cell r="C188">
            <v>3.4358156908126619E-3</v>
          </cell>
          <cell r="D188">
            <v>0.76666666666666627</v>
          </cell>
          <cell r="E188">
            <v>2.6341253629563726E-3</v>
          </cell>
          <cell r="F188">
            <v>9658.4168341523673</v>
          </cell>
          <cell r="G188">
            <v>0.96499999999999997</v>
          </cell>
          <cell r="H188">
            <v>3.3155621416342184E-3</v>
          </cell>
          <cell r="I188">
            <v>9569.6310175604794</v>
          </cell>
          <cell r="J188">
            <v>0.93</v>
          </cell>
          <cell r="K188">
            <v>3.1953085924557758E-3</v>
          </cell>
          <cell r="L188">
            <v>9587.7654118602022</v>
          </cell>
          <cell r="M188">
            <v>0.92500000000000004</v>
          </cell>
          <cell r="N188">
            <v>3.1781295140017123E-3</v>
          </cell>
          <cell r="O188">
            <v>9584.5041928832961</v>
          </cell>
          <cell r="P188">
            <v>0.7398333333333329</v>
          </cell>
          <cell r="Q188">
            <v>2.5419309752528997E-3</v>
          </cell>
          <cell r="R188">
            <v>9667.9609807020915</v>
          </cell>
          <cell r="S188">
            <v>0.71299999999999963</v>
          </cell>
          <cell r="T188">
            <v>2.4497365875494267E-3</v>
          </cell>
          <cell r="U188">
            <v>9681.1704351609314</v>
          </cell>
          <cell r="V188">
            <v>0.70916666666666639</v>
          </cell>
          <cell r="W188">
            <v>2.436565960734645E-3</v>
          </cell>
          <cell r="X188">
            <v>9678.8796119223789</v>
          </cell>
          <cell r="Y188">
            <v>0.89744999999999997</v>
          </cell>
          <cell r="Z188">
            <v>3.0834727917198232E-3</v>
          </cell>
          <cell r="AA188">
            <v>9599.7093059962554</v>
          </cell>
          <cell r="AB188">
            <v>0.892625</v>
          </cell>
          <cell r="AC188">
            <v>3.0668949810116523E-3</v>
          </cell>
          <cell r="AD188">
            <v>9596.5583720460691</v>
          </cell>
          <cell r="AE188">
            <v>0.86025000000000007</v>
          </cell>
          <cell r="AF188">
            <v>2.9556604480215926E-3</v>
          </cell>
          <cell r="AG188">
            <v>9613.3769064219741</v>
          </cell>
          <cell r="AH188">
            <v>0.68804499999999968</v>
          </cell>
          <cell r="AI188">
            <v>2.3639958069851968E-3</v>
          </cell>
          <cell r="AJ188">
            <v>9689.9381207104052</v>
          </cell>
          <cell r="AK188">
            <v>0.68434583333333299</v>
          </cell>
          <cell r="AL188">
            <v>2.3512861521089324E-3</v>
          </cell>
          <cell r="AM188">
            <v>9687.7255059917261</v>
          </cell>
          <cell r="AN188">
            <v>0.65952499999999969</v>
          </cell>
          <cell r="AO188">
            <v>2.2660063434832198E-3</v>
          </cell>
          <cell r="AP188">
            <v>9699.9676192655534</v>
          </cell>
          <cell r="AQ188">
            <v>0.83014125000000005</v>
          </cell>
          <cell r="AR188">
            <v>2.8522123323408369E-3</v>
          </cell>
          <cell r="AS188">
            <v>9624.452754488475</v>
          </cell>
          <cell r="AT188">
            <v>0.63644162499999979</v>
          </cell>
          <cell r="AU188">
            <v>2.1866961214613073E-3</v>
          </cell>
          <cell r="AV188">
            <v>9708.0925039717495</v>
          </cell>
        </row>
        <row r="189">
          <cell r="B189">
            <v>53</v>
          </cell>
          <cell r="C189">
            <v>3.7811931409023995E-3</v>
          </cell>
          <cell r="D189">
            <v>0.77009803921568587</v>
          </cell>
          <cell r="E189">
            <v>2.9118894237047384E-3</v>
          </cell>
          <cell r="F189">
            <v>9632.9753534035226</v>
          </cell>
          <cell r="G189">
            <v>0.96499999999999997</v>
          </cell>
          <cell r="H189">
            <v>3.6488513809708155E-3</v>
          </cell>
          <cell r="I189">
            <v>9537.9023112492468</v>
          </cell>
          <cell r="J189">
            <v>0.93</v>
          </cell>
          <cell r="K189">
            <v>3.5165096210392319E-3</v>
          </cell>
          <cell r="L189">
            <v>9557.129542657236</v>
          </cell>
          <cell r="M189">
            <v>0.92500000000000004</v>
          </cell>
          <cell r="N189">
            <v>3.4976036553347198E-3</v>
          </cell>
          <cell r="O189">
            <v>9554.0433972308201</v>
          </cell>
          <cell r="P189">
            <v>0.74314460784313685</v>
          </cell>
          <cell r="Q189">
            <v>2.8099732938750726E-3</v>
          </cell>
          <cell r="R189">
            <v>9643.3856912177089</v>
          </cell>
          <cell r="S189">
            <v>0.71619117647058794</v>
          </cell>
          <cell r="T189">
            <v>2.7080571640454073E-3</v>
          </cell>
          <cell r="U189">
            <v>9657.454117735615</v>
          </cell>
          <cell r="V189">
            <v>0.71234068627450942</v>
          </cell>
          <cell r="W189">
            <v>2.6934977169268829E-3</v>
          </cell>
          <cell r="X189">
            <v>9655.2963833219201</v>
          </cell>
          <cell r="Y189">
            <v>0.89744999999999997</v>
          </cell>
          <cell r="Z189">
            <v>3.3934317843028585E-3</v>
          </cell>
          <cell r="AA189">
            <v>9570.1088635427968</v>
          </cell>
          <cell r="AB189">
            <v>0.892625</v>
          </cell>
          <cell r="AC189">
            <v>3.3751875273980046E-3</v>
          </cell>
          <cell r="AD189">
            <v>9567.1267353398562</v>
          </cell>
          <cell r="AE189">
            <v>0.86025000000000007</v>
          </cell>
          <cell r="AF189">
            <v>3.2527713994612894E-3</v>
          </cell>
          <cell r="AG189">
            <v>9584.9630285277381</v>
          </cell>
          <cell r="AH189">
            <v>0.6911244852941173</v>
          </cell>
          <cell r="AI189">
            <v>2.6132751633038175E-3</v>
          </cell>
          <cell r="AJ189">
            <v>9667.0311476231</v>
          </cell>
          <cell r="AK189">
            <v>0.68740876225490166</v>
          </cell>
          <cell r="AL189">
            <v>2.5992252968344426E-3</v>
          </cell>
          <cell r="AM189">
            <v>9664.9468911640561</v>
          </cell>
          <cell r="AN189">
            <v>0.66247683823529391</v>
          </cell>
          <cell r="AO189">
            <v>2.5049528767420019E-3</v>
          </cell>
          <cell r="AP189">
            <v>9677.9874311087169</v>
          </cell>
          <cell r="AQ189">
            <v>0.83014125000000005</v>
          </cell>
          <cell r="AR189">
            <v>3.1389244004801442E-3</v>
          </cell>
          <cell r="AS189">
            <v>9597.0017716500915</v>
          </cell>
          <cell r="AT189">
            <v>0.63929014889705849</v>
          </cell>
          <cell r="AU189">
            <v>2.4172795260560312E-3</v>
          </cell>
          <cell r="AV189">
            <v>9686.8638557465274</v>
          </cell>
        </row>
        <row r="190">
          <cell r="B190">
            <v>54</v>
          </cell>
          <cell r="C190">
            <v>4.1620706086686601E-3</v>
          </cell>
          <cell r="D190">
            <v>0.77352941176470547</v>
          </cell>
          <cell r="E190">
            <v>3.2194840296466383E-3</v>
          </cell>
          <cell r="F190">
            <v>9604.9251943531399</v>
          </cell>
          <cell r="G190">
            <v>0.96499999999999997</v>
          </cell>
          <cell r="H190">
            <v>4.0163981373652572E-3</v>
          </cell>
          <cell r="I190">
            <v>9503.0999232292797</v>
          </cell>
          <cell r="J190">
            <v>0.93</v>
          </cell>
          <cell r="K190">
            <v>3.8707256660618539E-3</v>
          </cell>
          <cell r="L190">
            <v>9523.5218046709633</v>
          </cell>
          <cell r="M190">
            <v>0.92500000000000004</v>
          </cell>
          <cell r="N190">
            <v>3.8499153130185106E-3</v>
          </cell>
          <cell r="O190">
            <v>9520.6271401214399</v>
          </cell>
          <cell r="P190">
            <v>0.7464558823529408</v>
          </cell>
          <cell r="Q190">
            <v>3.1068020886090061E-3</v>
          </cell>
          <cell r="R190">
            <v>9616.2880349628504</v>
          </cell>
          <cell r="S190">
            <v>0.71938235294117614</v>
          </cell>
          <cell r="T190">
            <v>2.9941201475713738E-3</v>
          </cell>
          <cell r="U190">
            <v>9631.3011799256419</v>
          </cell>
          <cell r="V190">
            <v>0.71551470588235255</v>
          </cell>
          <cell r="W190">
            <v>2.9780227274231403E-3</v>
          </cell>
          <cell r="X190">
            <v>9629.2898645571913</v>
          </cell>
          <cell r="Y190">
            <v>0.89744999999999997</v>
          </cell>
          <cell r="Z190">
            <v>3.735250267749689E-3</v>
          </cell>
          <cell r="AA190">
            <v>9537.6333519460131</v>
          </cell>
          <cell r="AB190">
            <v>0.892625</v>
          </cell>
          <cell r="AC190">
            <v>3.7151682770628627E-3</v>
          </cell>
          <cell r="AD190">
            <v>9534.8358885097023</v>
          </cell>
          <cell r="AE190">
            <v>0.86025000000000007</v>
          </cell>
          <cell r="AF190">
            <v>3.5804212411072152E-3</v>
          </cell>
          <cell r="AG190">
            <v>9553.7853349236484</v>
          </cell>
          <cell r="AH190">
            <v>0.69420397058823502</v>
          </cell>
          <cell r="AI190">
            <v>2.8893259424063759E-3</v>
          </cell>
          <cell r="AJ190">
            <v>9641.7685352221324</v>
          </cell>
          <cell r="AK190">
            <v>0.69047169117647023</v>
          </cell>
          <cell r="AL190">
            <v>2.8737919319633304E-3</v>
          </cell>
          <cell r="AM190">
            <v>9639.8255167119805</v>
          </cell>
          <cell r="AN190">
            <v>0.66542867647058801</v>
          </cell>
          <cell r="AO190">
            <v>2.769561136503521E-3</v>
          </cell>
          <cell r="AP190">
            <v>9653.7445286520888</v>
          </cell>
          <cell r="AQ190">
            <v>0.83014125000000005</v>
          </cell>
          <cell r="AR190">
            <v>3.4551064976684628E-3</v>
          </cell>
          <cell r="AS190">
            <v>9566.8775086176083</v>
          </cell>
          <cell r="AT190">
            <v>0.6421386727941174</v>
          </cell>
          <cell r="AU190">
            <v>2.6726264967258978E-3</v>
          </cell>
          <cell r="AV190">
            <v>9663.447998076339</v>
          </cell>
        </row>
        <row r="191">
          <cell r="B191">
            <v>55</v>
          </cell>
          <cell r="C191">
            <v>4.5958295906287656E-3</v>
          </cell>
          <cell r="D191">
            <v>0.77696078431372506</v>
          </cell>
          <cell r="E191">
            <v>3.5707793633071518E-3</v>
          </cell>
          <cell r="F191">
            <v>9574.0022910839689</v>
          </cell>
          <cell r="G191">
            <v>0.96499999999999997</v>
          </cell>
          <cell r="H191">
            <v>4.4349755549567584E-3</v>
          </cell>
          <cell r="I191">
            <v>9464.9316903984254</v>
          </cell>
          <cell r="J191">
            <v>0.93</v>
          </cell>
          <cell r="K191">
            <v>4.274121519284752E-3</v>
          </cell>
          <cell r="L191">
            <v>9486.6588643903233</v>
          </cell>
          <cell r="M191">
            <v>0.92500000000000004</v>
          </cell>
          <cell r="N191">
            <v>4.2511423713316081E-3</v>
          </cell>
          <cell r="O191">
            <v>9483.973531905147</v>
          </cell>
          <cell r="P191">
            <v>0.74976715686274464</v>
          </cell>
          <cell r="Q191">
            <v>3.4458020855914011E-3</v>
          </cell>
          <cell r="R191">
            <v>9586.412131211162</v>
          </cell>
          <cell r="S191">
            <v>0.72257352941176434</v>
          </cell>
          <cell r="T191">
            <v>3.3208248078756514E-3</v>
          </cell>
          <cell r="U191">
            <v>9602.463907015499</v>
          </cell>
          <cell r="V191">
            <v>0.71868872549019569</v>
          </cell>
          <cell r="W191">
            <v>3.3029709110591154E-3</v>
          </cell>
          <cell r="X191">
            <v>9600.6136204915947</v>
          </cell>
          <cell r="Y191">
            <v>0.89744999999999997</v>
          </cell>
          <cell r="Z191">
            <v>4.1245272661097855E-3</v>
          </cell>
          <cell r="AA191">
            <v>9502.0079044144586</v>
          </cell>
          <cell r="AB191">
            <v>0.892625</v>
          </cell>
          <cell r="AC191">
            <v>4.1023523883350023E-3</v>
          </cell>
          <cell r="AD191">
            <v>9499.412368689711</v>
          </cell>
          <cell r="AE191">
            <v>0.86025000000000007</v>
          </cell>
          <cell r="AF191">
            <v>3.9535624053383955E-3</v>
          </cell>
          <cell r="AG191">
            <v>9519.5787589775082</v>
          </cell>
          <cell r="AH191">
            <v>0.69728345588235252</v>
          </cell>
          <cell r="AI191">
            <v>3.204595939600003E-3</v>
          </cell>
          <cell r="AJ191">
            <v>9613.9103232626367</v>
          </cell>
          <cell r="AK191">
            <v>0.69353462009803879</v>
          </cell>
          <cell r="AL191">
            <v>3.1873669291720462E-3</v>
          </cell>
          <cell r="AM191">
            <v>9612.1226639165197</v>
          </cell>
          <cell r="AN191">
            <v>0.668380514705882</v>
          </cell>
          <cell r="AO191">
            <v>3.0717629472849775E-3</v>
          </cell>
          <cell r="AP191">
            <v>9627.0078929838</v>
          </cell>
          <cell r="AQ191">
            <v>0.83014125000000005</v>
          </cell>
          <cell r="AR191">
            <v>3.8151877211515519E-3</v>
          </cell>
          <cell r="AS191">
            <v>9533.8229279751849</v>
          </cell>
          <cell r="AT191">
            <v>0.6449871966911761</v>
          </cell>
          <cell r="AU191">
            <v>2.9642512441300029E-3</v>
          </cell>
          <cell r="AV191">
            <v>9637.6212109069475</v>
          </cell>
        </row>
        <row r="192">
          <cell r="B192">
            <v>56</v>
          </cell>
          <cell r="C192">
            <v>5.0864949722486431E-3</v>
          </cell>
          <cell r="D192">
            <v>0.78039215686274466</v>
          </cell>
          <cell r="E192">
            <v>3.9694607822646248E-3</v>
          </cell>
          <cell r="F192">
            <v>9539.8156412787102</v>
          </cell>
          <cell r="G192">
            <v>0.96499999999999997</v>
          </cell>
          <cell r="H192">
            <v>4.9084676482199401E-3</v>
          </cell>
          <cell r="I192">
            <v>9422.9549497221724</v>
          </cell>
          <cell r="J192">
            <v>0.93</v>
          </cell>
          <cell r="K192">
            <v>4.7304403241912388E-3</v>
          </cell>
          <cell r="L192">
            <v>9446.11173159192</v>
          </cell>
          <cell r="M192">
            <v>0.92500000000000004</v>
          </cell>
          <cell r="N192">
            <v>4.705007849329995E-3</v>
          </cell>
          <cell r="O192">
            <v>9443.6558101750779</v>
          </cell>
          <cell r="P192">
            <v>0.7530784313725486</v>
          </cell>
          <cell r="Q192">
            <v>3.8305296548853634E-3</v>
          </cell>
          <cell r="R192">
            <v>9553.3792522960957</v>
          </cell>
          <cell r="S192">
            <v>0.72576470588235253</v>
          </cell>
          <cell r="T192">
            <v>3.6915985275061012E-3</v>
          </cell>
          <cell r="U192">
            <v>9570.5758066563521</v>
          </cell>
          <cell r="V192">
            <v>0.72186274509803883</v>
          </cell>
          <cell r="W192">
            <v>3.6717512235947786E-3</v>
          </cell>
          <cell r="X192">
            <v>9568.9030729747938</v>
          </cell>
          <cell r="Y192">
            <v>0.89744999999999997</v>
          </cell>
          <cell r="Z192">
            <v>4.5648749128445448E-3</v>
          </cell>
          <cell r="AA192">
            <v>9462.8166137299104</v>
          </cell>
          <cell r="AB192">
            <v>0.892625</v>
          </cell>
          <cell r="AC192">
            <v>4.5403325746034449E-3</v>
          </cell>
          <cell r="AD192">
            <v>9460.4424316712375</v>
          </cell>
          <cell r="AE192">
            <v>0.86025000000000007</v>
          </cell>
          <cell r="AF192">
            <v>4.3756572998768957E-3</v>
          </cell>
          <cell r="AG192">
            <v>9481.9425102813566</v>
          </cell>
          <cell r="AH192">
            <v>0.70036294117647024</v>
          </cell>
          <cell r="AI192">
            <v>3.5623925790433881E-3</v>
          </cell>
          <cell r="AJ192">
            <v>9583.1016252770314</v>
          </cell>
          <cell r="AK192">
            <v>0.69659754901960746</v>
          </cell>
          <cell r="AL192">
            <v>3.5432399307689611E-3</v>
          </cell>
          <cell r="AM192">
            <v>9581.4853020184073</v>
          </cell>
          <cell r="AN192">
            <v>0.6713323529411761</v>
          </cell>
          <cell r="AO192">
            <v>3.4147286379431437E-3</v>
          </cell>
          <cell r="AP192">
            <v>9597.4360068449132</v>
          </cell>
          <cell r="AQ192">
            <v>0.83014125000000005</v>
          </cell>
          <cell r="AR192">
            <v>4.2225092943812045E-3</v>
          </cell>
          <cell r="AS192">
            <v>9497.4496038047419</v>
          </cell>
          <cell r="AT192">
            <v>0.64783572058823502</v>
          </cell>
          <cell r="AU192">
            <v>3.2952131356151341E-3</v>
          </cell>
          <cell r="AV192">
            <v>9609.0528802420631</v>
          </cell>
        </row>
        <row r="193">
          <cell r="B193">
            <v>57</v>
          </cell>
          <cell r="C193">
            <v>5.5989546068338147E-3</v>
          </cell>
          <cell r="D193">
            <v>0.78382352941176425</v>
          </cell>
          <cell r="E193">
            <v>4.3885923609447378E-3</v>
          </cell>
          <cell r="F193">
            <v>9501.9477172206189</v>
          </cell>
          <cell r="G193">
            <v>0.96499999999999997</v>
          </cell>
          <cell r="H193">
            <v>5.402991195594631E-3</v>
          </cell>
          <cell r="I193">
            <v>9376.7026802008277</v>
          </cell>
          <cell r="J193">
            <v>0.93</v>
          </cell>
          <cell r="K193">
            <v>5.2070277843554481E-3</v>
          </cell>
          <cell r="L193">
            <v>9401.4274637499821</v>
          </cell>
          <cell r="M193">
            <v>0.92500000000000004</v>
          </cell>
          <cell r="N193">
            <v>5.1790330113212785E-3</v>
          </cell>
          <cell r="O193">
            <v>9399.2233354618329</v>
          </cell>
          <cell r="P193">
            <v>0.75638970588235244</v>
          </cell>
          <cell r="Q193">
            <v>4.2349916283116714E-3</v>
          </cell>
          <cell r="R193">
            <v>9516.7847497658095</v>
          </cell>
          <cell r="S193">
            <v>0.72895588235294084</v>
          </cell>
          <cell r="T193">
            <v>4.0813908956786066E-3</v>
          </cell>
          <cell r="U193">
            <v>9535.2450831011138</v>
          </cell>
          <cell r="V193">
            <v>0.72503676470588196</v>
          </cell>
          <cell r="W193">
            <v>4.0594479338738826E-3</v>
          </cell>
          <cell r="X193">
            <v>9533.7684414081396</v>
          </cell>
          <cell r="Y193">
            <v>0.89744999999999997</v>
          </cell>
          <cell r="Z193">
            <v>5.0247818119030065E-3</v>
          </cell>
          <cell r="AA193">
            <v>9419.6200395650467</v>
          </cell>
          <cell r="AB193">
            <v>0.892625</v>
          </cell>
          <cell r="AC193">
            <v>4.9977668559250338E-3</v>
          </cell>
          <cell r="AD193">
            <v>9417.4888767285611</v>
          </cell>
          <cell r="AE193">
            <v>0.86025000000000007</v>
          </cell>
          <cell r="AF193">
            <v>4.8165007005287891E-3</v>
          </cell>
          <cell r="AG193">
            <v>9440.4527793192319</v>
          </cell>
          <cell r="AH193">
            <v>0.70344242647058786</v>
          </cell>
          <cell r="AI193">
            <v>3.9385422143298548E-3</v>
          </cell>
          <cell r="AJ193">
            <v>9548.9628551629266</v>
          </cell>
          <cell r="AK193">
            <v>0.69966047794117603</v>
          </cell>
          <cell r="AL193">
            <v>3.917367256188296E-3</v>
          </cell>
          <cell r="AM193">
            <v>9547.5358007002196</v>
          </cell>
          <cell r="AN193">
            <v>0.67428419117647032</v>
          </cell>
          <cell r="AO193">
            <v>3.7752865785027111E-3</v>
          </cell>
          <cell r="AP193">
            <v>9564.6633672615135</v>
          </cell>
          <cell r="AQ193">
            <v>0.83014125000000005</v>
          </cell>
          <cell r="AR193">
            <v>4.6479231760102819E-3</v>
          </cell>
          <cell r="AS193">
            <v>9457.3465345797595</v>
          </cell>
          <cell r="AT193">
            <v>0.65068424448529383</v>
          </cell>
          <cell r="AU193">
            <v>3.6431515482551161E-3</v>
          </cell>
          <cell r="AV193">
            <v>9577.3890029702688</v>
          </cell>
        </row>
        <row r="194">
          <cell r="B194">
            <v>58</v>
          </cell>
          <cell r="C194">
            <v>6.1471962885521836E-3</v>
          </cell>
          <cell r="D194">
            <v>0.78725490196078385</v>
          </cell>
          <cell r="E194">
            <v>4.8394104114778437E-3</v>
          </cell>
          <cell r="F194">
            <v>9460.2475420547289</v>
          </cell>
          <cell r="G194">
            <v>0.96499999999999997</v>
          </cell>
          <cell r="H194">
            <v>5.9320444184528566E-3</v>
          </cell>
          <cell r="I194">
            <v>9326.0404381759945</v>
          </cell>
          <cell r="J194">
            <v>0.93</v>
          </cell>
          <cell r="K194">
            <v>5.7168925483535313E-3</v>
          </cell>
          <cell r="L194">
            <v>9352.4739697336336</v>
          </cell>
          <cell r="M194">
            <v>0.92500000000000004</v>
          </cell>
          <cell r="N194">
            <v>5.6861565669107704E-3</v>
          </cell>
          <cell r="O194">
            <v>9350.5444475266941</v>
          </cell>
          <cell r="P194">
            <v>0.75970098039215639</v>
          </cell>
          <cell r="Q194">
            <v>4.6700310470761189E-3</v>
          </cell>
          <cell r="R194">
            <v>9476.4812460221074</v>
          </cell>
          <cell r="S194">
            <v>0.73214705882352904</v>
          </cell>
          <cell r="T194">
            <v>4.5006516826743949E-3</v>
          </cell>
          <cell r="U194">
            <v>9496.3280206308809</v>
          </cell>
          <cell r="V194">
            <v>0.7282107843137251</v>
          </cell>
          <cell r="W194">
            <v>4.476454630617006E-3</v>
          </cell>
          <cell r="X194">
            <v>9495.0666048066323</v>
          </cell>
          <cell r="Y194">
            <v>0.89744999999999997</v>
          </cell>
          <cell r="Z194">
            <v>5.5168013091611567E-3</v>
          </cell>
          <cell r="AA194">
            <v>9372.2885041152022</v>
          </cell>
          <cell r="AB194">
            <v>0.892625</v>
          </cell>
          <cell r="AC194">
            <v>5.487141087068893E-3</v>
          </cell>
          <cell r="AD194">
            <v>9370.4224629544042</v>
          </cell>
          <cell r="AE194">
            <v>0.86025000000000007</v>
          </cell>
          <cell r="AF194">
            <v>5.2881256072270164E-3</v>
          </cell>
          <cell r="AG194">
            <v>9394.9828318943328</v>
          </cell>
          <cell r="AH194">
            <v>0.70652191176470547</v>
          </cell>
          <cell r="AI194">
            <v>4.3431288737807907E-3</v>
          </cell>
          <cell r="AJ194">
            <v>9511.3538618547991</v>
          </cell>
          <cell r="AK194">
            <v>0.7027234068627447</v>
          </cell>
          <cell r="AL194">
            <v>4.3197787185454105E-3</v>
          </cell>
          <cell r="AM194">
            <v>9510.1345965772707</v>
          </cell>
          <cell r="AN194">
            <v>0.67723602941176442</v>
          </cell>
          <cell r="AO194">
            <v>4.1631028064738158E-3</v>
          </cell>
          <cell r="AP194">
            <v>9528.5540220231942</v>
          </cell>
          <cell r="AQ194">
            <v>0.83014125000000005</v>
          </cell>
          <cell r="AR194">
            <v>5.1030412109740707E-3</v>
          </cell>
          <cell r="AS194">
            <v>9413.3895144381258</v>
          </cell>
          <cell r="AT194">
            <v>0.65353276838235264</v>
          </cell>
          <cell r="AU194">
            <v>4.0173942082472316E-3</v>
          </cell>
          <cell r="AV194">
            <v>9542.4971233958568</v>
          </cell>
        </row>
        <row r="195">
          <cell r="B195">
            <v>59</v>
          </cell>
          <cell r="C195">
            <v>6.7503634243750894E-3</v>
          </cell>
          <cell r="D195">
            <v>0.79068627450980344</v>
          </cell>
          <cell r="E195">
            <v>5.3374197076063784E-3</v>
          </cell>
          <cell r="F195">
            <v>9414.4655216045521</v>
          </cell>
          <cell r="G195">
            <v>0.96499999999999997</v>
          </cell>
          <cell r="H195">
            <v>6.5141007045219608E-3</v>
          </cell>
          <cell r="I195">
            <v>9270.7179520484478</v>
          </cell>
          <cell r="J195">
            <v>0.93</v>
          </cell>
          <cell r="K195">
            <v>6.2778379846688331E-3</v>
          </cell>
          <cell r="L195">
            <v>9299.0068809873937</v>
          </cell>
          <cell r="M195">
            <v>0.92500000000000004</v>
          </cell>
          <cell r="N195">
            <v>6.2440861675469583E-3</v>
          </cell>
          <cell r="O195">
            <v>9297.3757878121996</v>
          </cell>
          <cell r="P195">
            <v>0.76301225490196034</v>
          </cell>
          <cell r="Q195">
            <v>5.1506100178401555E-3</v>
          </cell>
          <cell r="R195">
            <v>9432.2257843861498</v>
          </cell>
          <cell r="S195">
            <v>0.73533823529411724</v>
          </cell>
          <cell r="T195">
            <v>4.9638003280739326E-3</v>
          </cell>
          <cell r="U195">
            <v>9453.5883559455997</v>
          </cell>
          <cell r="V195">
            <v>0.73138480392156824</v>
          </cell>
          <cell r="W195">
            <v>4.9371132295359006E-3</v>
          </cell>
          <cell r="X195">
            <v>9452.5623699355292</v>
          </cell>
          <cell r="Y195">
            <v>0.89744999999999997</v>
          </cell>
          <cell r="Z195">
            <v>6.0581136552054242E-3</v>
          </cell>
          <cell r="AA195">
            <v>9320.5834506258634</v>
          </cell>
          <cell r="AB195">
            <v>0.892625</v>
          </cell>
          <cell r="AC195">
            <v>6.0255431516828143E-3</v>
          </cell>
          <cell r="AD195">
            <v>9319.0056328547325</v>
          </cell>
          <cell r="AE195">
            <v>0.86025000000000007</v>
          </cell>
          <cell r="AF195">
            <v>5.8070001358186711E-3</v>
          </cell>
          <cell r="AG195">
            <v>9345.300982601535</v>
          </cell>
          <cell r="AH195">
            <v>0.70960139705882319</v>
          </cell>
          <cell r="AI195">
            <v>4.7900673165913454E-3</v>
          </cell>
          <cell r="AJ195">
            <v>9470.0448262686314</v>
          </cell>
          <cell r="AK195">
            <v>0.70578633578431338</v>
          </cell>
          <cell r="AL195">
            <v>4.7643142665021445E-3</v>
          </cell>
          <cell r="AM195">
            <v>9469.0529195364743</v>
          </cell>
          <cell r="AN195">
            <v>0.68018786764705852</v>
          </cell>
          <cell r="AO195">
            <v>4.5915153034683884E-3</v>
          </cell>
          <cell r="AP195">
            <v>9488.8856720324729</v>
          </cell>
          <cell r="AQ195">
            <v>0.83014125000000005</v>
          </cell>
          <cell r="AR195">
            <v>5.6037551310650175E-3</v>
          </cell>
          <cell r="AS195">
            <v>9365.3525998109963</v>
          </cell>
          <cell r="AT195">
            <v>0.65638129227941144</v>
          </cell>
          <cell r="AU195">
            <v>4.4308122678469947E-3</v>
          </cell>
          <cell r="AV195">
            <v>9504.1611507201105</v>
          </cell>
        </row>
        <row r="196">
          <cell r="B196">
            <v>60</v>
          </cell>
          <cell r="C196">
            <v>7.4729296904729303E-3</v>
          </cell>
          <cell r="D196">
            <v>0.79411764705882304</v>
          </cell>
          <cell r="E196">
            <v>5.9343853424343824E-3</v>
          </cell>
          <cell r="F196">
            <v>9364.2165677929588</v>
          </cell>
          <cell r="G196">
            <v>0.96499999999999997</v>
          </cell>
          <cell r="H196">
            <v>7.2113771513063777E-3</v>
          </cell>
          <cell r="I196">
            <v>9210.3275617055842</v>
          </cell>
          <cell r="J196">
            <v>0.94</v>
          </cell>
          <cell r="K196">
            <v>7.0245539090445543E-3</v>
          </cell>
          <cell r="L196">
            <v>9240.6292223702349</v>
          </cell>
          <cell r="M196">
            <v>0.92500000000000004</v>
          </cell>
          <cell r="N196">
            <v>6.9124599636874607E-3</v>
          </cell>
          <cell r="O196">
            <v>9239.3221722610342</v>
          </cell>
          <cell r="P196">
            <v>0.76632352941176418</v>
          </cell>
          <cell r="Q196">
            <v>5.7266818554491785E-3</v>
          </cell>
          <cell r="R196">
            <v>9383.6440677705614</v>
          </cell>
          <cell r="S196">
            <v>0.74647058823529366</v>
          </cell>
          <cell r="T196">
            <v>5.5783222218883195E-3</v>
          </cell>
          <cell r="U196">
            <v>9406.6626309628809</v>
          </cell>
          <cell r="V196">
            <v>0.73455882352941138</v>
          </cell>
          <cell r="W196">
            <v>5.4893064417518038E-3</v>
          </cell>
          <cell r="X196">
            <v>9405.8939992059077</v>
          </cell>
          <cell r="Y196">
            <v>0.90709999999999991</v>
          </cell>
          <cell r="Z196">
            <v>6.7786945222279944E-3</v>
          </cell>
          <cell r="AA196">
            <v>9264.1182967491441</v>
          </cell>
          <cell r="AB196">
            <v>0.892625</v>
          </cell>
          <cell r="AC196">
            <v>6.6705238649583994E-3</v>
          </cell>
          <cell r="AD196">
            <v>9262.8535622831914</v>
          </cell>
          <cell r="AE196">
            <v>0.86949999999999994</v>
          </cell>
          <cell r="AF196">
            <v>6.4977123658662124E-3</v>
          </cell>
          <cell r="AG196">
            <v>9291.0328185263006</v>
          </cell>
          <cell r="AH196">
            <v>0.7203441176470583</v>
          </cell>
          <cell r="AI196">
            <v>5.3830809441222276E-3</v>
          </cell>
          <cell r="AJ196">
            <v>9424.6826740596662</v>
          </cell>
          <cell r="AK196">
            <v>0.70884926470588194</v>
          </cell>
          <cell r="AL196">
            <v>5.2971807162904908E-3</v>
          </cell>
          <cell r="AM196">
            <v>9423.9393756216632</v>
          </cell>
          <cell r="AN196">
            <v>0.6904852941176467</v>
          </cell>
          <cell r="AO196">
            <v>5.1599480552466954E-3</v>
          </cell>
          <cell r="AP196">
            <v>9445.3173082564736</v>
          </cell>
          <cell r="AQ196">
            <v>0.83906749999999997</v>
          </cell>
          <cell r="AR196">
            <v>6.2702924330608955E-3</v>
          </cell>
          <cell r="AS196">
            <v>9312.8714571255714</v>
          </cell>
          <cell r="AT196">
            <v>0.66631830882352894</v>
          </cell>
          <cell r="AU196">
            <v>4.9793498733130609E-3</v>
          </cell>
          <cell r="AV196">
            <v>9462.0499968979038</v>
          </cell>
        </row>
        <row r="197">
          <cell r="B197">
            <v>61</v>
          </cell>
          <cell r="C197">
            <v>8.2432979112637E-3</v>
          </cell>
          <cell r="D197">
            <v>0.79754901960784264</v>
          </cell>
          <cell r="E197">
            <v>6.5744341674637413E-3</v>
          </cell>
          <cell r="F197">
            <v>9308.6456982496675</v>
          </cell>
          <cell r="G197">
            <v>0.96499999999999997</v>
          </cell>
          <cell r="H197">
            <v>7.9547824843694704E-3</v>
          </cell>
          <cell r="I197">
            <v>9143.9084159710528</v>
          </cell>
          <cell r="J197">
            <v>0.94</v>
          </cell>
          <cell r="K197">
            <v>7.7487000365878776E-3</v>
          </cell>
          <cell r="L197">
            <v>9175.7179242442035</v>
          </cell>
          <cell r="M197">
            <v>0.92500000000000004</v>
          </cell>
          <cell r="N197">
            <v>7.6250505679189232E-3</v>
          </cell>
          <cell r="O197">
            <v>9175.4557276536689</v>
          </cell>
          <cell r="P197">
            <v>0.76963480392156813</v>
          </cell>
          <cell r="Q197">
            <v>6.34432897160251E-3</v>
          </cell>
          <cell r="R197">
            <v>9329.9069235496663</v>
          </cell>
          <cell r="S197">
            <v>0.74969607843137198</v>
          </cell>
          <cell r="T197">
            <v>6.1799681174159156E-3</v>
          </cell>
          <cell r="U197">
            <v>9354.1892357747747</v>
          </cell>
          <cell r="V197">
            <v>0.73773284313725451</v>
          </cell>
          <cell r="W197">
            <v>6.0813516049039607E-3</v>
          </cell>
          <cell r="X197">
            <v>9354.2621646856314</v>
          </cell>
          <cell r="Y197">
            <v>0.90709999999999991</v>
          </cell>
          <cell r="Z197">
            <v>7.4774955353073018E-3</v>
          </cell>
          <cell r="AA197">
            <v>9201.3196687976979</v>
          </cell>
          <cell r="AB197">
            <v>0.892625</v>
          </cell>
          <cell r="AC197">
            <v>7.3581737980417602E-3</v>
          </cell>
          <cell r="AD197">
            <v>9201.0654765383661</v>
          </cell>
          <cell r="AE197">
            <v>0.86949999999999994</v>
          </cell>
          <cell r="AF197">
            <v>7.1675475338437867E-3</v>
          </cell>
          <cell r="AG197">
            <v>9230.6623596896934</v>
          </cell>
          <cell r="AH197">
            <v>0.72345671568627401</v>
          </cell>
          <cell r="AI197">
            <v>5.963669233306359E-3</v>
          </cell>
          <cell r="AJ197">
            <v>9373.948844352537</v>
          </cell>
          <cell r="AK197">
            <v>0.71191219362745051</v>
          </cell>
          <cell r="AL197">
            <v>5.8685042987323219E-3</v>
          </cell>
          <cell r="AM197">
            <v>9374.0190656896302</v>
          </cell>
          <cell r="AN197">
            <v>0.69346887254901912</v>
          </cell>
          <cell r="AO197">
            <v>5.7164705086097225E-3</v>
          </cell>
          <cell r="AP197">
            <v>9396.5799615805481</v>
          </cell>
          <cell r="AQ197">
            <v>0.83906749999999997</v>
          </cell>
          <cell r="AR197">
            <v>6.9166833701592547E-3</v>
          </cell>
          <cell r="AS197">
            <v>9254.4770296978877</v>
          </cell>
          <cell r="AT197">
            <v>0.66919746200980346</v>
          </cell>
          <cell r="AU197">
            <v>5.5163940408083818E-3</v>
          </cell>
          <cell r="AV197">
            <v>9414.9351394445694</v>
          </cell>
        </row>
        <row r="198">
          <cell r="B198">
            <v>62</v>
          </cell>
          <cell r="C198">
            <v>9.0096687600025663E-3</v>
          </cell>
          <cell r="D198">
            <v>0.80098039215686223</v>
          </cell>
          <cell r="E198">
            <v>7.216568016590286E-3</v>
          </cell>
          <cell r="F198">
            <v>9247.4466199182807</v>
          </cell>
          <cell r="G198">
            <v>0.96499999999999997</v>
          </cell>
          <cell r="H198">
            <v>8.6943303534024758E-3</v>
          </cell>
          <cell r="I198">
            <v>9071.1706134650085</v>
          </cell>
          <cell r="J198">
            <v>0.94</v>
          </cell>
          <cell r="K198">
            <v>8.4690886344024122E-3</v>
          </cell>
          <cell r="L198">
            <v>9104.6180384288928</v>
          </cell>
          <cell r="M198">
            <v>0.92500000000000004</v>
          </cell>
          <cell r="N198">
            <v>8.3339436030023736E-3</v>
          </cell>
          <cell r="O198">
            <v>9105.4924137466078</v>
          </cell>
          <cell r="P198">
            <v>0.77294607843137197</v>
          </cell>
          <cell r="Q198">
            <v>6.9639881360096254E-3</v>
          </cell>
          <cell r="R198">
            <v>9270.7149247522357</v>
          </cell>
          <cell r="S198">
            <v>0.75292156862745041</v>
          </cell>
          <cell r="T198">
            <v>6.7835739355948683E-3</v>
          </cell>
          <cell r="U198">
            <v>9296.3806445334103</v>
          </cell>
          <cell r="V198">
            <v>0.74090686274509765</v>
          </cell>
          <cell r="W198">
            <v>6.6753254153460156E-3</v>
          </cell>
          <cell r="X198">
            <v>9297.3756074577286</v>
          </cell>
          <cell r="Y198">
            <v>0.90709999999999991</v>
          </cell>
          <cell r="Z198">
            <v>8.172670532198327E-3</v>
          </cell>
          <cell r="AA198">
            <v>9132.5168420553273</v>
          </cell>
          <cell r="AB198">
            <v>0.892625</v>
          </cell>
          <cell r="AC198">
            <v>8.0422555768972902E-3</v>
          </cell>
          <cell r="AD198">
            <v>9133.3624376348362</v>
          </cell>
          <cell r="AE198">
            <v>0.86949999999999994</v>
          </cell>
          <cell r="AF198">
            <v>7.8339069868222314E-3</v>
          </cell>
          <cell r="AG198">
            <v>9164.5011484577553</v>
          </cell>
          <cell r="AH198">
            <v>0.72656931372548961</v>
          </cell>
          <cell r="AI198">
            <v>6.5461488478490478E-3</v>
          </cell>
          <cell r="AJ198">
            <v>9318.0457140348844</v>
          </cell>
          <cell r="AK198">
            <v>0.71497512254901907</v>
          </cell>
          <cell r="AL198">
            <v>6.4416890258089032E-3</v>
          </cell>
          <cell r="AM198">
            <v>9319.0075945062326</v>
          </cell>
          <cell r="AN198">
            <v>0.69645245098039166</v>
          </cell>
          <cell r="AO198">
            <v>6.2748058904252531E-3</v>
          </cell>
          <cell r="AP198">
            <v>9342.8646893483801</v>
          </cell>
          <cell r="AQ198">
            <v>0.83906749999999997</v>
          </cell>
          <cell r="AR198">
            <v>7.5597202422834527E-3</v>
          </cell>
          <cell r="AS198">
            <v>9190.4667423270548</v>
          </cell>
          <cell r="AT198">
            <v>0.67207661519607786</v>
          </cell>
          <cell r="AU198">
            <v>6.0551876842603689E-3</v>
          </cell>
          <cell r="AV198">
            <v>9362.9986473467397</v>
          </cell>
        </row>
        <row r="199">
          <cell r="B199">
            <v>63</v>
          </cell>
          <cell r="C199">
            <v>9.8535728674526354E-3</v>
          </cell>
          <cell r="D199">
            <v>0.80441176470588183</v>
          </cell>
          <cell r="E199">
            <v>7.9263299389655713E-3</v>
          </cell>
          <cell r="F199">
            <v>9180.711792405853</v>
          </cell>
          <cell r="G199">
            <v>0.96499999999999997</v>
          </cell>
          <cell r="H199">
            <v>9.5086978170917935E-3</v>
          </cell>
          <cell r="I199">
            <v>8992.3028594594671</v>
          </cell>
          <cell r="J199">
            <v>0.94</v>
          </cell>
          <cell r="K199">
            <v>9.2623584954054771E-3</v>
          </cell>
          <cell r="L199">
            <v>9027.5102212790589</v>
          </cell>
          <cell r="M199">
            <v>0.92500000000000004</v>
          </cell>
          <cell r="N199">
            <v>9.114554902393688E-3</v>
          </cell>
          <cell r="O199">
            <v>9029.6077534928772</v>
          </cell>
          <cell r="P199">
            <v>0.77625735294117593</v>
          </cell>
          <cell r="Q199">
            <v>7.6489083911017754E-3</v>
          </cell>
          <cell r="R199">
            <v>9206.1537760039337</v>
          </cell>
          <cell r="S199">
            <v>0.75614705882352884</v>
          </cell>
          <cell r="T199">
            <v>7.4507501426276353E-3</v>
          </cell>
          <cell r="U199">
            <v>9233.3179590977852</v>
          </cell>
          <cell r="V199">
            <v>0.74408088235294068</v>
          </cell>
          <cell r="W199">
            <v>7.3318551935431528E-3</v>
          </cell>
          <cell r="X199">
            <v>9235.3125997692478</v>
          </cell>
          <cell r="Y199">
            <v>0.90709999999999991</v>
          </cell>
          <cell r="Z199">
            <v>8.9381759480662848E-3</v>
          </cell>
          <cell r="AA199">
            <v>9057.8797907754579</v>
          </cell>
          <cell r="AB199">
            <v>0.892625</v>
          </cell>
          <cell r="AC199">
            <v>8.7955454808099093E-3</v>
          </cell>
          <cell r="AD199">
            <v>9059.9096026349434</v>
          </cell>
          <cell r="AE199">
            <v>0.86949999999999994</v>
          </cell>
          <cell r="AF199">
            <v>8.5676816082500655E-3</v>
          </cell>
          <cell r="AG199">
            <v>9092.7072988801119</v>
          </cell>
          <cell r="AH199">
            <v>0.72968191176470532</v>
          </cell>
          <cell r="AI199">
            <v>7.1899738876356686E-3</v>
          </cell>
          <cell r="AJ199">
            <v>9257.0483998197506</v>
          </cell>
          <cell r="AK199">
            <v>0.71803805147058775</v>
          </cell>
          <cell r="AL199">
            <v>7.075240261769142E-3</v>
          </cell>
          <cell r="AM199">
            <v>9258.9774455532715</v>
          </cell>
          <cell r="AN199">
            <v>0.69943602941176419</v>
          </cell>
          <cell r="AO199">
            <v>6.8919438819305635E-3</v>
          </cell>
          <cell r="AP199">
            <v>9284.2400269622103</v>
          </cell>
          <cell r="AQ199">
            <v>0.83906749999999997</v>
          </cell>
          <cell r="AR199">
            <v>8.2678127519613138E-3</v>
          </cell>
          <cell r="AS199">
            <v>9120.9893848590527</v>
          </cell>
          <cell r="AT199">
            <v>0.67495576838235249</v>
          </cell>
          <cell r="AU199">
            <v>6.6507258460629937E-3</v>
          </cell>
          <cell r="AV199">
            <v>9306.3039332495791</v>
          </cell>
        </row>
        <row r="200">
          <cell r="B200">
            <v>64</v>
          </cell>
          <cell r="C200">
            <v>1.0751421255475952E-2</v>
          </cell>
          <cell r="D200">
            <v>0.80784313725490142</v>
          </cell>
          <cell r="E200">
            <v>8.6854618769727238E-3</v>
          </cell>
          <cell r="F200">
            <v>9107.9424416646925</v>
          </cell>
          <cell r="G200">
            <v>0.96499999999999997</v>
          </cell>
          <cell r="H200">
            <v>1.0375121511534293E-2</v>
          </cell>
          <cell r="I200">
            <v>8906.7977688890969</v>
          </cell>
          <cell r="J200">
            <v>0.94</v>
          </cell>
          <cell r="K200">
            <v>1.0106335980147395E-2</v>
          </cell>
          <cell r="L200">
            <v>8943.8941852886346</v>
          </cell>
          <cell r="M200">
            <v>0.92500000000000004</v>
          </cell>
          <cell r="N200">
            <v>9.945064661315256E-3</v>
          </cell>
          <cell r="O200">
            <v>8947.3068978765878</v>
          </cell>
          <cell r="P200">
            <v>0.77956862745097988</v>
          </cell>
          <cell r="Q200">
            <v>8.3814707112786786E-3</v>
          </cell>
          <cell r="R200">
            <v>9135.7367491368841</v>
          </cell>
          <cell r="S200">
            <v>0.75937254901960727</v>
          </cell>
          <cell r="T200">
            <v>8.1643341643543605E-3</v>
          </cell>
          <cell r="U200">
            <v>9164.5228139971114</v>
          </cell>
          <cell r="V200">
            <v>0.74725490196078381</v>
          </cell>
          <cell r="W200">
            <v>8.0340522361997697E-3</v>
          </cell>
          <cell r="X200">
            <v>9167.6006251206345</v>
          </cell>
          <cell r="Y200">
            <v>0.90709999999999991</v>
          </cell>
          <cell r="Z200">
            <v>9.7526142208422349E-3</v>
          </cell>
          <cell r="AA200">
            <v>8976.9188674890738</v>
          </cell>
          <cell r="AB200">
            <v>0.892625</v>
          </cell>
          <cell r="AC200">
            <v>9.5969873981692211E-3</v>
          </cell>
          <cell r="AD200">
            <v>8980.2227556729413</v>
          </cell>
          <cell r="AE200">
            <v>0.86949999999999994</v>
          </cell>
          <cell r="AF200">
            <v>9.348360781636339E-3</v>
          </cell>
          <cell r="AG200">
            <v>9014.8038777862967</v>
          </cell>
          <cell r="AH200">
            <v>0.73279450980392102</v>
          </cell>
          <cell r="AI200">
            <v>7.8785824686019579E-3</v>
          </cell>
          <cell r="AJ200">
            <v>9190.4904635484672</v>
          </cell>
          <cell r="AK200">
            <v>0.72110098039215642</v>
          </cell>
          <cell r="AL200">
            <v>7.7528604079327781E-3</v>
          </cell>
          <cell r="AM200">
            <v>9193.4679555476814</v>
          </cell>
          <cell r="AN200">
            <v>0.70241960784313673</v>
          </cell>
          <cell r="AO200">
            <v>7.5520091020277831E-3</v>
          </cell>
          <cell r="AP200">
            <v>9220.2535657100125</v>
          </cell>
          <cell r="AQ200">
            <v>0.83906749999999997</v>
          </cell>
          <cell r="AR200">
            <v>9.0211681542790682E-3</v>
          </cell>
          <cell r="AS200">
            <v>9045.5787525124106</v>
          </cell>
          <cell r="AT200">
            <v>0.67783492156862701</v>
          </cell>
          <cell r="AU200">
            <v>7.2876887834568112E-3</v>
          </cell>
          <cell r="AV200">
            <v>9244.4102571493986</v>
          </cell>
        </row>
        <row r="201">
          <cell r="B201">
            <v>65</v>
          </cell>
          <cell r="C201">
            <v>1.1750664674359756E-2</v>
          </cell>
          <cell r="D201">
            <v>0.81127450980392102</v>
          </cell>
          <cell r="E201">
            <v>9.5330147235614619E-3</v>
          </cell>
          <cell r="F201">
            <v>9028.835754809952</v>
          </cell>
          <cell r="G201">
            <v>0.96499999999999997</v>
          </cell>
          <cell r="H201">
            <v>1.1339391410757165E-2</v>
          </cell>
          <cell r="I201">
            <v>8814.3886597582095</v>
          </cell>
          <cell r="J201">
            <v>0.94</v>
          </cell>
          <cell r="K201">
            <v>1.104562479389817E-2</v>
          </cell>
          <cell r="L201">
            <v>8853.5041856812204</v>
          </cell>
          <cell r="M201">
            <v>0.92500000000000004</v>
          </cell>
          <cell r="N201">
            <v>1.0869364823782776E-2</v>
          </cell>
          <cell r="O201">
            <v>8858.3253522325722</v>
          </cell>
          <cell r="P201">
            <v>0.78287990196078372</v>
          </cell>
          <cell r="Q201">
            <v>9.1993592082368104E-3</v>
          </cell>
          <cell r="R201">
            <v>9059.1658391480414</v>
          </cell>
          <cell r="S201">
            <v>0.7625980392156857</v>
          </cell>
          <cell r="T201">
            <v>8.9610338401477745E-3</v>
          </cell>
          <cell r="U201">
            <v>9089.7005872867903</v>
          </cell>
          <cell r="V201">
            <v>0.75042892156862695</v>
          </cell>
          <cell r="W201">
            <v>8.8180386192943522E-3</v>
          </cell>
          <cell r="X201">
            <v>9093.9476428177968</v>
          </cell>
          <cell r="Y201">
            <v>0.90709999999999991</v>
          </cell>
          <cell r="Z201">
            <v>1.0659027926111734E-2</v>
          </cell>
          <cell r="AA201">
            <v>8889.3704408826525</v>
          </cell>
          <cell r="AB201">
            <v>0.892625</v>
          </cell>
          <cell r="AC201">
            <v>1.0488937054950378E-2</v>
          </cell>
          <cell r="AD201">
            <v>8894.0396710539953</v>
          </cell>
          <cell r="AE201">
            <v>0.86949999999999994</v>
          </cell>
          <cell r="AF201">
            <v>1.0217202934355808E-2</v>
          </cell>
          <cell r="AG201">
            <v>8930.5302387610554</v>
          </cell>
          <cell r="AH201">
            <v>0.73590710784313662</v>
          </cell>
          <cell r="AI201">
            <v>8.647397655742602E-3</v>
          </cell>
          <cell r="AJ201">
            <v>9118.0824265045012</v>
          </cell>
          <cell r="AK201">
            <v>0.72416390931372498</v>
          </cell>
          <cell r="AL201">
            <v>8.5094072676190503E-3</v>
          </cell>
          <cell r="AM201">
            <v>9122.192281823518</v>
          </cell>
          <cell r="AN201">
            <v>0.70540318627450926</v>
          </cell>
          <cell r="AO201">
            <v>8.2889563021366908E-3</v>
          </cell>
          <cell r="AP201">
            <v>9150.6221268587669</v>
          </cell>
          <cell r="AQ201">
            <v>0.83906749999999997</v>
          </cell>
          <cell r="AR201">
            <v>9.8596008316533552E-3</v>
          </cell>
          <cell r="AS201">
            <v>8963.9770655332213</v>
          </cell>
          <cell r="AT201">
            <v>0.68071407475490142</v>
          </cell>
          <cell r="AU201">
            <v>7.9988428315619069E-3</v>
          </cell>
          <cell r="AV201">
            <v>9177.0398722086975</v>
          </cell>
        </row>
        <row r="202">
          <cell r="B202">
            <v>66</v>
          </cell>
          <cell r="C202">
            <v>1.2904866403905939E-2</v>
          </cell>
          <cell r="D202">
            <v>0.81470588235294061</v>
          </cell>
          <cell r="E202">
            <v>1.0513670570241008E-2</v>
          </cell>
          <cell r="F202">
            <v>8942.7637306227298</v>
          </cell>
          <cell r="G202">
            <v>0.96499999999999997</v>
          </cell>
          <cell r="H202">
            <v>1.2453196079769231E-2</v>
          </cell>
          <cell r="I202">
            <v>8714.4388566986727</v>
          </cell>
          <cell r="J202">
            <v>0.94</v>
          </cell>
          <cell r="K202">
            <v>1.2130574419671582E-2</v>
          </cell>
          <cell r="L202">
            <v>8755.7117003349795</v>
          </cell>
          <cell r="M202">
            <v>0.92500000000000004</v>
          </cell>
          <cell r="N202">
            <v>1.1937001423612995E-2</v>
          </cell>
          <cell r="O202">
            <v>8762.0409822513921</v>
          </cell>
          <cell r="P202">
            <v>0.78619117647058767</v>
          </cell>
          <cell r="Q202">
            <v>1.0145692100282572E-2</v>
          </cell>
          <cell r="R202">
            <v>8975.8273184667305</v>
          </cell>
          <cell r="S202">
            <v>0.76582352941176413</v>
          </cell>
          <cell r="T202">
            <v>9.8828503360265472E-3</v>
          </cell>
          <cell r="U202">
            <v>9008.247472727302</v>
          </cell>
          <cell r="V202">
            <v>0.75360294117647009</v>
          </cell>
          <cell r="W202">
            <v>9.7251452774729328E-3</v>
          </cell>
          <cell r="X202">
            <v>9013.7568613015883</v>
          </cell>
          <cell r="Y202">
            <v>0.90709999999999991</v>
          </cell>
          <cell r="Z202">
            <v>1.1706004314983077E-2</v>
          </cell>
          <cell r="AA202">
            <v>8794.6183931077321</v>
          </cell>
          <cell r="AB202">
            <v>0.892625</v>
          </cell>
          <cell r="AC202">
            <v>1.1519206373786539E-2</v>
          </cell>
          <cell r="AD202">
            <v>8800.7506487800783</v>
          </cell>
          <cell r="AE202">
            <v>0.86949999999999994</v>
          </cell>
          <cell r="AF202">
            <v>1.1220781338196213E-2</v>
          </cell>
          <cell r="AG202">
            <v>8839.2851990002328</v>
          </cell>
          <cell r="AH202">
            <v>0.73901970588235233</v>
          </cell>
          <cell r="AI202">
            <v>9.5369505742656166E-3</v>
          </cell>
          <cell r="AJ202">
            <v>9039.2347419046782</v>
          </cell>
          <cell r="AK202">
            <v>0.72722683823529366</v>
          </cell>
          <cell r="AL202">
            <v>9.3847651927613795E-3</v>
          </cell>
          <cell r="AM202">
            <v>9044.5678325239496</v>
          </cell>
          <cell r="AN202">
            <v>0.7083867647058818</v>
          </cell>
          <cell r="AO202">
            <v>9.1416365608245551E-3</v>
          </cell>
          <cell r="AP202">
            <v>9074.7730199118705</v>
          </cell>
          <cell r="AQ202">
            <v>0.83906749999999997</v>
          </cell>
          <cell r="AR202">
            <v>1.0828053991359346E-2</v>
          </cell>
          <cell r="AS202">
            <v>8875.5958298029673</v>
          </cell>
          <cell r="AT202">
            <v>0.68359322794117594</v>
          </cell>
          <cell r="AU202">
            <v>8.8216792811956959E-3</v>
          </cell>
          <cell r="AV202">
            <v>9103.6341726119226</v>
          </cell>
        </row>
        <row r="203">
          <cell r="B203">
            <v>67</v>
          </cell>
          <cell r="C203">
            <v>1.4137450912856519E-2</v>
          </cell>
          <cell r="D203">
            <v>0.81813725490196021</v>
          </cell>
          <cell r="E203">
            <v>1.1566375281155644E-2</v>
          </cell>
          <cell r="F203">
            <v>8848.7424587714631</v>
          </cell>
          <cell r="G203">
            <v>0.96499999999999997</v>
          </cell>
          <cell r="H203">
            <v>1.364264013090654E-2</v>
          </cell>
          <cell r="I203">
            <v>8605.9162408910433</v>
          </cell>
          <cell r="J203">
            <v>0.94</v>
          </cell>
          <cell r="K203">
            <v>1.3289203858085127E-2</v>
          </cell>
          <cell r="L203">
            <v>8649.4998879568775</v>
          </cell>
          <cell r="M203">
            <v>0.92500000000000004</v>
          </cell>
          <cell r="N203">
            <v>1.307714209439228E-2</v>
          </cell>
          <cell r="O203">
            <v>8657.4484865725026</v>
          </cell>
          <cell r="P203">
            <v>0.78950245098039162</v>
          </cell>
          <cell r="Q203">
            <v>1.1161552146315196E-2</v>
          </cell>
          <cell r="R203">
            <v>8884.7613381482624</v>
          </cell>
          <cell r="S203">
            <v>0.76904901960784255</v>
          </cell>
          <cell r="T203">
            <v>1.0872392764286304E-2</v>
          </cell>
          <cell r="U203">
            <v>8919.2203111644485</v>
          </cell>
          <cell r="V203">
            <v>0.75677696078431322</v>
          </cell>
          <cell r="W203">
            <v>1.0698897135068971E-2</v>
          </cell>
          <cell r="X203">
            <v>8926.0967663296124</v>
          </cell>
          <cell r="Y203">
            <v>0.90709999999999991</v>
          </cell>
          <cell r="Z203">
            <v>1.2824081723052147E-2</v>
          </cell>
          <cell r="AA203">
            <v>8691.6685522493844</v>
          </cell>
          <cell r="AB203">
            <v>0.892625</v>
          </cell>
          <cell r="AC203">
            <v>1.261944212108855E-2</v>
          </cell>
          <cell r="AD203">
            <v>8699.3729858125444</v>
          </cell>
          <cell r="AE203">
            <v>0.86949999999999994</v>
          </cell>
          <cell r="AF203">
            <v>1.2292513568728743E-2</v>
          </cell>
          <cell r="AG203">
            <v>8740.1015125962967</v>
          </cell>
          <cell r="AH203">
            <v>0.74213230392156804</v>
          </cell>
          <cell r="AI203">
            <v>1.0491859017536284E-2</v>
          </cell>
          <cell r="AJ203">
            <v>8953.0280069419478</v>
          </cell>
          <cell r="AK203">
            <v>0.73028976715686234</v>
          </cell>
          <cell r="AL203">
            <v>1.0324435735341558E-2</v>
          </cell>
          <cell r="AM203">
            <v>8959.6866871457096</v>
          </cell>
          <cell r="AN203">
            <v>0.71137034313725445</v>
          </cell>
          <cell r="AO203">
            <v>1.0056963306964832E-2</v>
          </cell>
          <cell r="AP203">
            <v>8991.8147430918598</v>
          </cell>
          <cell r="AQ203">
            <v>0.83906749999999997</v>
          </cell>
          <cell r="AR203">
            <v>1.1862275593823237E-2</v>
          </cell>
          <cell r="AS203">
            <v>8779.4903989523773</v>
          </cell>
          <cell r="AT203">
            <v>0.68647238112745046</v>
          </cell>
          <cell r="AU203">
            <v>9.7049695912210625E-3</v>
          </cell>
          <cell r="AV203">
            <v>9023.3248316478075</v>
          </cell>
        </row>
        <row r="204">
          <cell r="B204">
            <v>68</v>
          </cell>
          <cell r="C204">
            <v>1.5448637636367845E-2</v>
          </cell>
          <cell r="D204">
            <v>0.8215686274509798</v>
          </cell>
          <cell r="E204">
            <v>1.2692116018898279E-2</v>
          </cell>
          <cell r="F204">
            <v>8746.3945827270163</v>
          </cell>
          <cell r="G204">
            <v>0.96499999999999997</v>
          </cell>
          <cell r="H204">
            <v>1.490793531909497E-2</v>
          </cell>
          <cell r="I204">
            <v>8488.5088226198422</v>
          </cell>
          <cell r="J204">
            <v>0.94</v>
          </cell>
          <cell r="K204">
            <v>1.4521719378185773E-2</v>
          </cell>
          <cell r="L204">
            <v>8534.5549206753349</v>
          </cell>
          <cell r="M204">
            <v>0.92500000000000004</v>
          </cell>
          <cell r="N204">
            <v>1.4289989813640257E-2</v>
          </cell>
          <cell r="O204">
            <v>8544.2338025387126</v>
          </cell>
          <cell r="P204">
            <v>0.79281372549019546</v>
          </cell>
          <cell r="Q204">
            <v>1.2247891958236839E-2</v>
          </cell>
          <cell r="R204">
            <v>8785.5936111649553</v>
          </cell>
          <cell r="S204">
            <v>0.77227450980392098</v>
          </cell>
          <cell r="T204">
            <v>1.1930589057764382E-2</v>
          </cell>
          <cell r="U204">
            <v>8822.2470447902688</v>
          </cell>
          <cell r="V204">
            <v>0.75995098039215636</v>
          </cell>
          <cell r="W204">
            <v>1.1740207317480909E-2</v>
          </cell>
          <cell r="X204">
            <v>8830.5973752089794</v>
          </cell>
          <cell r="Y204">
            <v>0.90709999999999991</v>
          </cell>
          <cell r="Z204">
            <v>1.4013459199949271E-2</v>
          </cell>
          <cell r="AA204">
            <v>8580.2058844256553</v>
          </cell>
          <cell r="AB204">
            <v>0.892625</v>
          </cell>
          <cell r="AC204">
            <v>1.3789840170162848E-2</v>
          </cell>
          <cell r="AD204">
            <v>8589.5917519283212</v>
          </cell>
          <cell r="AE204">
            <v>0.86949999999999994</v>
          </cell>
          <cell r="AF204">
            <v>1.343259042482184E-2</v>
          </cell>
          <cell r="AG204">
            <v>8632.66369616064</v>
          </cell>
          <cell r="AH204">
            <v>0.74524490196078375</v>
          </cell>
          <cell r="AI204">
            <v>1.1513018440742628E-2</v>
          </cell>
          <cell r="AJ204">
            <v>8859.0940993130589</v>
          </cell>
          <cell r="AK204">
            <v>0.73335269607843079</v>
          </cell>
          <cell r="AL204">
            <v>1.1329300061369075E-2</v>
          </cell>
          <cell r="AM204">
            <v>8867.1829777354778</v>
          </cell>
          <cell r="AN204">
            <v>0.71435392156862698</v>
          </cell>
          <cell r="AO204">
            <v>1.1035794878432054E-2</v>
          </cell>
          <cell r="AP204">
            <v>8901.384392157559</v>
          </cell>
          <cell r="AQ204">
            <v>0.83906749999999997</v>
          </cell>
          <cell r="AR204">
            <v>1.2962449759953077E-2</v>
          </cell>
          <cell r="AS204">
            <v>8675.3456642666788</v>
          </cell>
          <cell r="AT204">
            <v>0.68935153431372498</v>
          </cell>
          <cell r="AU204">
            <v>1.0649542057686931E-2</v>
          </cell>
          <cell r="AV204">
            <v>8935.7537385449559</v>
          </cell>
        </row>
        <row r="205">
          <cell r="B205">
            <v>69</v>
          </cell>
          <cell r="C205">
            <v>1.6924482137769266E-2</v>
          </cell>
          <cell r="D205">
            <v>0.8249999999999994</v>
          </cell>
          <cell r="E205">
            <v>1.3962697763659633E-2</v>
          </cell>
          <cell r="F205">
            <v>8635.3843279359808</v>
          </cell>
          <cell r="G205">
            <v>0.96499999999999997</v>
          </cell>
          <cell r="H205">
            <v>1.633212526294734E-2</v>
          </cell>
          <cell r="I205">
            <v>8361.9626821366583</v>
          </cell>
          <cell r="J205">
            <v>0.94</v>
          </cell>
          <cell r="K205">
            <v>1.5909013209503109E-2</v>
          </cell>
          <cell r="L205">
            <v>8410.6185090995732</v>
          </cell>
          <cell r="M205">
            <v>0.92500000000000004</v>
          </cell>
          <cell r="N205">
            <v>1.5655145977436571E-2</v>
          </cell>
          <cell r="O205">
            <v>8422.1367885350737</v>
          </cell>
          <cell r="P205">
            <v>0.79612499999999942</v>
          </cell>
          <cell r="Q205">
            <v>1.3474003341931547E-2</v>
          </cell>
          <cell r="R205">
            <v>8677.9886098264305</v>
          </cell>
          <cell r="S205">
            <v>0.77549999999999941</v>
          </cell>
          <cell r="T205">
            <v>1.3124935897840057E-2</v>
          </cell>
          <cell r="U205">
            <v>8716.9924407327999</v>
          </cell>
          <cell r="V205">
            <v>0.7631249999999995</v>
          </cell>
          <cell r="W205">
            <v>1.2915495431385163E-2</v>
          </cell>
          <cell r="X205">
            <v>8726.9243312868239</v>
          </cell>
          <cell r="Y205">
            <v>0.90709999999999991</v>
          </cell>
          <cell r="Z205">
            <v>1.5352197747170499E-2</v>
          </cell>
          <cell r="AA205">
            <v>8459.9675193370913</v>
          </cell>
          <cell r="AB205">
            <v>0.892625</v>
          </cell>
          <cell r="AC205">
            <v>1.5107215868226291E-2</v>
          </cell>
          <cell r="AD205">
            <v>8471.1426545422801</v>
          </cell>
          <cell r="AE205">
            <v>0.86949999999999994</v>
          </cell>
          <cell r="AF205">
            <v>1.4715837218790375E-2</v>
          </cell>
          <cell r="AG205">
            <v>8516.704660454885</v>
          </cell>
          <cell r="AH205">
            <v>0.74835749999999945</v>
          </cell>
          <cell r="AI205">
            <v>1.2665563141415655E-2</v>
          </cell>
          <cell r="AJ205">
            <v>8757.0991855793945</v>
          </cell>
          <cell r="AK205">
            <v>0.73641562499999946</v>
          </cell>
          <cell r="AL205">
            <v>1.2463453091286681E-2</v>
          </cell>
          <cell r="AM205">
            <v>8766.7240010816477</v>
          </cell>
          <cell r="AN205">
            <v>0.71733749999999952</v>
          </cell>
          <cell r="AO205">
            <v>1.2140565705502053E-2</v>
          </cell>
          <cell r="AP205">
            <v>8803.1505398716308</v>
          </cell>
          <cell r="AQ205">
            <v>0.83906749999999997</v>
          </cell>
          <cell r="AR205">
            <v>1.4200782916132713E-2</v>
          </cell>
          <cell r="AS205">
            <v>8562.8919319433953</v>
          </cell>
          <cell r="AT205">
            <v>0.6922306874999995</v>
          </cell>
          <cell r="AU205">
            <v>1.171564590580948E-2</v>
          </cell>
          <cell r="AV205">
            <v>8840.5920532891869</v>
          </cell>
        </row>
        <row r="206">
          <cell r="B206">
            <v>70</v>
          </cell>
          <cell r="C206">
            <v>1.8588305036856562E-2</v>
          </cell>
          <cell r="D206">
            <v>0.828431372549019</v>
          </cell>
          <cell r="E206">
            <v>1.5399135055042925E-2</v>
          </cell>
          <cell r="F206">
            <v>8514.8110664919677</v>
          </cell>
          <cell r="G206">
            <v>0.96499999999999997</v>
          </cell>
          <cell r="H206">
            <v>1.7937714360566581E-2</v>
          </cell>
          <cell r="I206">
            <v>8225.3940601679114</v>
          </cell>
          <cell r="J206">
            <v>0.95</v>
          </cell>
          <cell r="K206">
            <v>1.7658889785013735E-2</v>
          </cell>
          <cell r="L206">
            <v>8276.813868138217</v>
          </cell>
          <cell r="M206">
            <v>0.92500000000000004</v>
          </cell>
          <cell r="N206">
            <v>1.7194182159092321E-2</v>
          </cell>
          <cell r="O206">
            <v>8290.2870076686177</v>
          </cell>
          <cell r="P206">
            <v>0.79943627450980326</v>
          </cell>
          <cell r="Q206">
            <v>1.4860165328116421E-2</v>
          </cell>
          <cell r="R206">
            <v>8561.0613622963865</v>
          </cell>
          <cell r="S206">
            <v>0.78700980392156805</v>
          </cell>
          <cell r="T206">
            <v>1.4629178302290779E-2</v>
          </cell>
          <cell r="U206">
            <v>8602.5824737262265</v>
          </cell>
          <cell r="V206">
            <v>0.76629901960784264</v>
          </cell>
          <cell r="W206">
            <v>1.4244199925914707E-2</v>
          </cell>
          <cell r="X206">
            <v>8614.2117799560456</v>
          </cell>
          <cell r="Y206">
            <v>0.91674999999999995</v>
          </cell>
          <cell r="Z206">
            <v>1.7040828642538253E-2</v>
          </cell>
          <cell r="AA206">
            <v>8330.0884250455892</v>
          </cell>
          <cell r="AB206">
            <v>0.892625</v>
          </cell>
          <cell r="AC206">
            <v>1.6592385783524091E-2</v>
          </cell>
          <cell r="AD206">
            <v>8343.1672738095713</v>
          </cell>
          <cell r="AE206">
            <v>0.87875000000000003</v>
          </cell>
          <cell r="AF206">
            <v>1.6334473051137704E-2</v>
          </cell>
          <cell r="AG206">
            <v>8391.3742210311175</v>
          </cell>
          <cell r="AH206">
            <v>0.75946446078431307</v>
          </cell>
          <cell r="AI206">
            <v>1.41171570617106E-2</v>
          </cell>
          <cell r="AJ206">
            <v>8646.1855929087997</v>
          </cell>
          <cell r="AK206">
            <v>0.73947855392156803</v>
          </cell>
          <cell r="AL206">
            <v>1.374565292850769E-2</v>
          </cell>
          <cell r="AM206">
            <v>8657.4603477299097</v>
          </cell>
          <cell r="AN206">
            <v>0.72798406862745046</v>
          </cell>
          <cell r="AO206">
            <v>1.3531989929618972E-2</v>
          </cell>
          <cell r="AP206">
            <v>8696.275312326894</v>
          </cell>
          <cell r="AQ206">
            <v>0.84799374999999999</v>
          </cell>
          <cell r="AR206">
            <v>1.5762766494347883E-2</v>
          </cell>
          <cell r="AS206">
            <v>8441.2921624835635</v>
          </cell>
          <cell r="AT206">
            <v>0.70250462622548959</v>
          </cell>
          <cell r="AU206">
            <v>1.3058370282082305E-2</v>
          </cell>
          <cell r="AV206">
            <v>8737.0188071951379</v>
          </cell>
        </row>
        <row r="207">
          <cell r="B207">
            <v>71</v>
          </cell>
          <cell r="C207">
            <v>2.0493925223653293E-2</v>
          </cell>
          <cell r="D207">
            <v>0.83186274509803859</v>
          </cell>
          <cell r="E207">
            <v>1.7048132894382163E-2</v>
          </cell>
          <cell r="F207">
            <v>8383.6903409108836</v>
          </cell>
          <cell r="G207">
            <v>0.96499999999999997</v>
          </cell>
          <cell r="H207">
            <v>1.9776637840825426E-2</v>
          </cell>
          <cell r="I207">
            <v>8077.8492910135183</v>
          </cell>
          <cell r="J207">
            <v>0.95</v>
          </cell>
          <cell r="K207">
            <v>1.9469228962470629E-2</v>
          </cell>
          <cell r="L207">
            <v>8130.6545242696911</v>
          </cell>
          <cell r="M207">
            <v>0.92500000000000004</v>
          </cell>
          <cell r="N207">
            <v>1.8956880831879297E-2</v>
          </cell>
          <cell r="O207">
            <v>8147.7423027076075</v>
          </cell>
          <cell r="P207">
            <v>0.80274754901960721</v>
          </cell>
          <cell r="Q207">
            <v>1.6451448243078787E-2</v>
          </cell>
          <cell r="R207">
            <v>8433.8425750685128</v>
          </cell>
          <cell r="S207">
            <v>0.7902696078431366</v>
          </cell>
          <cell r="T207">
            <v>1.6195726249663055E-2</v>
          </cell>
          <cell r="U207">
            <v>8476.7337608579237</v>
          </cell>
          <cell r="V207">
            <v>0.76947303921568577</v>
          </cell>
          <cell r="W207">
            <v>1.5769522927303502E-2</v>
          </cell>
          <cell r="X207">
            <v>8491.5092251581809</v>
          </cell>
          <cell r="Y207">
            <v>0.91674999999999995</v>
          </cell>
          <cell r="Z207">
            <v>1.8787805948784157E-2</v>
          </cell>
          <cell r="AA207">
            <v>8188.1368156171957</v>
          </cell>
          <cell r="AB207">
            <v>0.892625</v>
          </cell>
          <cell r="AC207">
            <v>1.8293390002763522E-2</v>
          </cell>
          <cell r="AD207">
            <v>8204.7342237460507</v>
          </cell>
          <cell r="AE207">
            <v>0.87875000000000003</v>
          </cell>
          <cell r="AF207">
            <v>1.8009036790285333E-2</v>
          </cell>
          <cell r="AG207">
            <v>8254.3055449556741</v>
          </cell>
          <cell r="AH207">
            <v>0.76261017156862676</v>
          </cell>
          <cell r="AI207">
            <v>1.5628875830924847E-2</v>
          </cell>
          <cell r="AJ207">
            <v>8524.1260329090073</v>
          </cell>
          <cell r="AK207">
            <v>0.7425414828431367</v>
          </cell>
          <cell r="AL207">
            <v>1.5217589624847878E-2</v>
          </cell>
          <cell r="AM207">
            <v>8538.457902547696</v>
          </cell>
          <cell r="AN207">
            <v>0.73099938725490143</v>
          </cell>
          <cell r="AO207">
            <v>1.4981046780938326E-2</v>
          </cell>
          <cell r="AP207">
            <v>8578.5974023752915</v>
          </cell>
          <cell r="AQ207">
            <v>0.84799374999999999</v>
          </cell>
          <cell r="AR207">
            <v>1.7378720502625344E-2</v>
          </cell>
          <cell r="AS207">
            <v>8308.2340452157659</v>
          </cell>
          <cell r="AT207">
            <v>0.70541440870097982</v>
          </cell>
          <cell r="AU207">
            <v>1.4456710143605484E-2</v>
          </cell>
          <cell r="AV207">
            <v>8622.9275804492663</v>
          </cell>
        </row>
        <row r="208">
          <cell r="B208">
            <v>72</v>
          </cell>
          <cell r="C208">
            <v>2.2691399790049218E-2</v>
          </cell>
          <cell r="D208">
            <v>0.83529411764705819</v>
          </cell>
          <cell r="E208">
            <v>1.8953992765805804E-2</v>
          </cell>
          <cell r="F208">
            <v>8240.7640738336868</v>
          </cell>
          <cell r="G208">
            <v>0.96499999999999997</v>
          </cell>
          <cell r="H208">
            <v>2.1897200797397494E-2</v>
          </cell>
          <cell r="I208">
            <v>7918.0965910523755</v>
          </cell>
          <cell r="J208">
            <v>0.95</v>
          </cell>
          <cell r="K208">
            <v>2.1556829800546757E-2</v>
          </cell>
          <cell r="L208">
            <v>7972.3569497219369</v>
          </cell>
          <cell r="M208">
            <v>0.92500000000000004</v>
          </cell>
          <cell r="N208">
            <v>2.0989544805795526E-2</v>
          </cell>
          <cell r="O208">
            <v>7993.2865228263172</v>
          </cell>
          <cell r="P208">
            <v>0.80605882352941116</v>
          </cell>
          <cell r="Q208">
            <v>1.8290603019002601E-2</v>
          </cell>
          <cell r="R208">
            <v>8295.0936504544989</v>
          </cell>
          <cell r="S208">
            <v>0.79352941176470526</v>
          </cell>
          <cell r="T208">
            <v>1.8006293127515512E-2</v>
          </cell>
          <cell r="U208">
            <v>8339.4469013757916</v>
          </cell>
          <cell r="V208">
            <v>0.77264705882352891</v>
          </cell>
          <cell r="W208">
            <v>1.7532443308370369E-2</v>
          </cell>
          <cell r="X208">
            <v>8357.6021757446397</v>
          </cell>
          <cell r="Y208">
            <v>0.91674999999999995</v>
          </cell>
          <cell r="Z208">
            <v>2.080234075752762E-2</v>
          </cell>
          <cell r="AA208">
            <v>8034.2996900432845</v>
          </cell>
          <cell r="AB208">
            <v>0.892625</v>
          </cell>
          <cell r="AC208">
            <v>2.0254910737592682E-2</v>
          </cell>
          <cell r="AD208">
            <v>8054.6418207220431</v>
          </cell>
          <cell r="AE208">
            <v>0.87875000000000003</v>
          </cell>
          <cell r="AF208">
            <v>1.9940067565505752E-2</v>
          </cell>
          <cell r="AG208">
            <v>8105.6534527183112</v>
          </cell>
          <cell r="AH208">
            <v>0.76575588235294056</v>
          </cell>
          <cell r="AI208">
            <v>1.737607286805247E-2</v>
          </cell>
          <cell r="AJ208">
            <v>8390.903525573518</v>
          </cell>
          <cell r="AK208">
            <v>0.74560441176470538</v>
          </cell>
          <cell r="AL208">
            <v>1.6918807792577407E-2</v>
          </cell>
          <cell r="AM208">
            <v>8408.523154157685</v>
          </cell>
          <cell r="AN208">
            <v>0.7340147058823524</v>
          </cell>
          <cell r="AO208">
            <v>1.6655821142951849E-2</v>
          </cell>
          <cell r="AP208">
            <v>8450.0810333754707</v>
          </cell>
          <cell r="AQ208">
            <v>0.84799374999999999</v>
          </cell>
          <cell r="AR208">
            <v>1.9242165200713049E-2</v>
          </cell>
          <cell r="AS208">
            <v>8163.8475678735649</v>
          </cell>
          <cell r="AT208">
            <v>0.70832419117647005</v>
          </cell>
          <cell r="AU208">
            <v>1.6072867402948533E-2</v>
          </cell>
          <cell r="AV208">
            <v>8498.2684158294105</v>
          </cell>
        </row>
        <row r="209">
          <cell r="B209">
            <v>73</v>
          </cell>
          <cell r="C209">
            <v>2.5226401781314387E-2</v>
          </cell>
          <cell r="D209">
            <v>0.83872549019607778</v>
          </cell>
          <cell r="E209">
            <v>2.1158026199916118E-2</v>
          </cell>
          <cell r="F209">
            <v>8084.5686911935309</v>
          </cell>
          <cell r="G209">
            <v>0.96499999999999997</v>
          </cell>
          <cell r="H209">
            <v>2.4343477718968384E-2</v>
          </cell>
          <cell r="I209">
            <v>7744.7124400649127</v>
          </cell>
          <cell r="J209">
            <v>0.95</v>
          </cell>
          <cell r="K209">
            <v>2.3965081692248667E-2</v>
          </cell>
          <cell r="L209">
            <v>7800.498207847575</v>
          </cell>
          <cell r="M209">
            <v>0.92500000000000004</v>
          </cell>
          <cell r="N209">
            <v>2.3334421647715809E-2</v>
          </cell>
          <cell r="O209">
            <v>7825.5110772098924</v>
          </cell>
          <cell r="P209">
            <v>0.809370098039215</v>
          </cell>
          <cell r="Q209">
            <v>2.0417495282919054E-2</v>
          </cell>
          <cell r="R209">
            <v>8143.3713854885864</v>
          </cell>
          <cell r="S209">
            <v>0.79678921568627381</v>
          </cell>
          <cell r="T209">
            <v>2.0100124889920312E-2</v>
          </cell>
          <cell r="U209">
            <v>8189.2843759482676</v>
          </cell>
          <cell r="V209">
            <v>0.77582107843137194</v>
          </cell>
          <cell r="W209">
            <v>1.9571174234922412E-2</v>
          </cell>
          <cell r="X209">
            <v>8211.0729894044835</v>
          </cell>
          <cell r="Y209">
            <v>0.91674999999999995</v>
          </cell>
          <cell r="Z209">
            <v>2.3126303833019963E-2</v>
          </cell>
          <cell r="AA209">
            <v>7867.1674501429052</v>
          </cell>
          <cell r="AB209">
            <v>0.892625</v>
          </cell>
          <cell r="AC209">
            <v>2.2517716890045756E-2</v>
          </cell>
          <cell r="AD209">
            <v>7891.4957696200372</v>
          </cell>
          <cell r="AE209">
            <v>0.87875000000000003</v>
          </cell>
          <cell r="AF209">
            <v>2.2167700565330017E-2</v>
          </cell>
          <cell r="AG209">
            <v>7944.0261752085335</v>
          </cell>
          <cell r="AH209">
            <v>0.76890159313725426</v>
          </cell>
          <cell r="AI209">
            <v>1.9396620518773101E-2</v>
          </cell>
          <cell r="AJ209">
            <v>8245.1025744843537</v>
          </cell>
          <cell r="AK209">
            <v>0.74866734068627394</v>
          </cell>
          <cell r="AL209">
            <v>1.8886183136700128E-2</v>
          </cell>
          <cell r="AM209">
            <v>8266.2609670930542</v>
          </cell>
          <cell r="AN209">
            <v>0.73703002450980326</v>
          </cell>
          <cell r="AO209">
            <v>1.8592615523176287E-2</v>
          </cell>
          <cell r="AP209">
            <v>8309.3379950401195</v>
          </cell>
          <cell r="AQ209">
            <v>0.84799374999999999</v>
          </cell>
          <cell r="AR209">
            <v>2.1391831045543468E-2</v>
          </cell>
          <cell r="AS209">
            <v>8006.7574642991021</v>
          </cell>
          <cell r="AT209">
            <v>0.71123397365196017</v>
          </cell>
          <cell r="AU209">
            <v>1.7941873979865117E-2</v>
          </cell>
          <cell r="AV209">
            <v>8361.6768744271194</v>
          </cell>
        </row>
        <row r="210">
          <cell r="B210">
            <v>74</v>
          </cell>
          <cell r="C210">
            <v>2.8245545420109552E-2</v>
          </cell>
          <cell r="D210">
            <v>0.84215686274509738</v>
          </cell>
          <cell r="E210">
            <v>2.3787179917523615E-2</v>
          </cell>
          <cell r="F210">
            <v>7913.5151750102368</v>
          </cell>
          <cell r="G210">
            <v>0.96499999999999997</v>
          </cell>
          <cell r="H210">
            <v>2.7256951330405718E-2</v>
          </cell>
          <cell r="I210">
            <v>7556.1792053403751</v>
          </cell>
          <cell r="J210">
            <v>0.95</v>
          </cell>
          <cell r="K210">
            <v>2.6833268149104073E-2</v>
          </cell>
          <cell r="L210">
            <v>7613.5586310562685</v>
          </cell>
          <cell r="M210">
            <v>0.92500000000000004</v>
          </cell>
          <cell r="N210">
            <v>2.6127129513601337E-2</v>
          </cell>
          <cell r="O210">
            <v>7642.9073021254062</v>
          </cell>
          <cell r="P210">
            <v>0.81268137254901895</v>
          </cell>
          <cell r="Q210">
            <v>2.2954628620410287E-2</v>
          </cell>
          <cell r="R210">
            <v>7977.1041386383158</v>
          </cell>
          <cell r="S210">
            <v>0.80004901960784247</v>
          </cell>
          <cell r="T210">
            <v>2.2597820921647433E-2</v>
          </cell>
          <cell r="U210">
            <v>8024.6787372326344</v>
          </cell>
          <cell r="V210">
            <v>0.77899509803921507</v>
          </cell>
          <cell r="W210">
            <v>2.2003141423709342E-2</v>
          </cell>
          <cell r="X210">
            <v>8050.372649273183</v>
          </cell>
          <cell r="Y210">
            <v>0.91674999999999995</v>
          </cell>
          <cell r="Z210">
            <v>2.5894103763885429E-2</v>
          </cell>
          <cell r="AA210">
            <v>7685.2289453856556</v>
          </cell>
          <cell r="AB210">
            <v>0.892625</v>
          </cell>
          <cell r="AC210">
            <v>2.5212679980625288E-2</v>
          </cell>
          <cell r="AD210">
            <v>7713.7973020407389</v>
          </cell>
          <cell r="AE210">
            <v>0.87875000000000003</v>
          </cell>
          <cell r="AF210">
            <v>2.4820773037921271E-2</v>
          </cell>
          <cell r="AG210">
            <v>7767.9253816733672</v>
          </cell>
          <cell r="AH210">
            <v>0.77204730392156795</v>
          </cell>
          <cell r="AI210">
            <v>2.180689718938977E-2</v>
          </cell>
          <cell r="AJ210">
            <v>8085.1754487087219</v>
          </cell>
          <cell r="AK210">
            <v>0.75173026960784262</v>
          </cell>
          <cell r="AL210">
            <v>2.1233031473879518E-2</v>
          </cell>
          <cell r="AM210">
            <v>8110.1428486127788</v>
          </cell>
          <cell r="AN210">
            <v>0.74004534313725434</v>
          </cell>
          <cell r="AO210">
            <v>2.0902984352523878E-2</v>
          </cell>
          <cell r="AP210">
            <v>8154.845668446218</v>
          </cell>
          <cell r="AQ210">
            <v>0.84799374999999999</v>
          </cell>
          <cell r="AR210">
            <v>2.3952045981594023E-2</v>
          </cell>
          <cell r="AS210">
            <v>7835.4782614001724</v>
          </cell>
          <cell r="AT210">
            <v>0.7141437561274504</v>
          </cell>
          <cell r="AU210">
            <v>2.017137990018554E-2</v>
          </cell>
          <cell r="AV210">
            <v>8211.6527216857958</v>
          </cell>
        </row>
        <row r="211">
          <cell r="B211">
            <v>75</v>
          </cell>
          <cell r="C211">
            <v>3.1727384796276306E-2</v>
          </cell>
          <cell r="D211">
            <v>0.84558823529411697</v>
          </cell>
          <cell r="E211">
            <v>2.6828303320380678E-2</v>
          </cell>
          <cell r="F211">
            <v>7725.2749657622144</v>
          </cell>
          <cell r="G211">
            <v>0.96499999999999997</v>
          </cell>
          <cell r="H211">
            <v>3.0616926328406634E-2</v>
          </cell>
          <cell r="I211">
            <v>7350.2207964965883</v>
          </cell>
          <cell r="J211">
            <v>0.95</v>
          </cell>
          <cell r="K211">
            <v>3.0141015556462491E-2</v>
          </cell>
          <cell r="L211">
            <v>7409.26197074021</v>
          </cell>
          <cell r="M211">
            <v>0.92500000000000004</v>
          </cell>
          <cell r="N211">
            <v>2.9347830936555585E-2</v>
          </cell>
          <cell r="O211">
            <v>7443.2200731823268</v>
          </cell>
          <cell r="P211">
            <v>0.81599264705882291</v>
          </cell>
          <cell r="Q211">
            <v>2.5889312704167357E-2</v>
          </cell>
          <cell r="R211">
            <v>7793.9926756695349</v>
          </cell>
          <cell r="S211">
            <v>0.80330882352941113</v>
          </cell>
          <cell r="T211">
            <v>2.5486888154361644E-2</v>
          </cell>
          <cell r="U211">
            <v>7843.3384841748993</v>
          </cell>
          <cell r="V211">
            <v>0.78216911764705821</v>
          </cell>
          <cell r="W211">
            <v>2.4816180571352129E-2</v>
          </cell>
          <cell r="X211">
            <v>7873.2391613576638</v>
          </cell>
          <cell r="Y211">
            <v>0.91674999999999995</v>
          </cell>
          <cell r="Z211">
            <v>2.9086080011986301E-2</v>
          </cell>
          <cell r="AA211">
            <v>7486.2268296246239</v>
          </cell>
          <cell r="AB211">
            <v>0.892625</v>
          </cell>
          <cell r="AC211">
            <v>2.8320656853776136E-2</v>
          </cell>
          <cell r="AD211">
            <v>7519.3117992289754</v>
          </cell>
          <cell r="AE211">
            <v>0.87875000000000003</v>
          </cell>
          <cell r="AF211">
            <v>2.7880439389727805E-2</v>
          </cell>
          <cell r="AG211">
            <v>7575.1194687993448</v>
          </cell>
          <cell r="AH211">
            <v>0.77519301470588176</v>
          </cell>
          <cell r="AI211">
            <v>2.4594847068958987E-2</v>
          </cell>
          <cell r="AJ211">
            <v>7908.8628589405525</v>
          </cell>
          <cell r="AK211">
            <v>0.75479319852941118</v>
          </cell>
          <cell r="AL211">
            <v>2.3947614251354804E-2</v>
          </cell>
          <cell r="AM211">
            <v>7937.9399302505244</v>
          </cell>
          <cell r="AN211">
            <v>0.74306066176470531</v>
          </cell>
          <cell r="AO211">
            <v>2.3575371542784523E-2</v>
          </cell>
          <cell r="AP211">
            <v>7984.3850570414397</v>
          </cell>
          <cell r="AQ211">
            <v>0.84799374999999999</v>
          </cell>
          <cell r="AR211">
            <v>2.6904624011087331E-2</v>
          </cell>
          <cell r="AS211">
            <v>7647.802525795335</v>
          </cell>
          <cell r="AT211">
            <v>0.71705353860294063</v>
          </cell>
          <cell r="AU211">
            <v>2.2750233538787065E-2</v>
          </cell>
          <cell r="AV211">
            <v>8046.0123550282788</v>
          </cell>
        </row>
        <row r="212">
          <cell r="B212">
            <v>76</v>
          </cell>
          <cell r="C212">
            <v>3.5726616922927265E-2</v>
          </cell>
          <cell r="D212">
            <v>0.84901960784313657</v>
          </cell>
          <cell r="E212">
            <v>3.0332598289465672E-2</v>
          </cell>
          <cell r="F212">
            <v>7518.0189457474025</v>
          </cell>
          <cell r="G212">
            <v>0.96499999999999997</v>
          </cell>
          <cell r="H212">
            <v>3.4476185330624812E-2</v>
          </cell>
          <cell r="I212">
            <v>7125.1796278727297</v>
          </cell>
          <cell r="J212">
            <v>0.95</v>
          </cell>
          <cell r="K212">
            <v>3.3940286076780901E-2</v>
          </cell>
          <cell r="L212">
            <v>7185.9392904182232</v>
          </cell>
          <cell r="M212">
            <v>0.92500000000000004</v>
          </cell>
          <cell r="N212">
            <v>3.3047120653707719E-2</v>
          </cell>
          <cell r="O212">
            <v>7224.7777088509947</v>
          </cell>
          <cell r="P212">
            <v>0.81930392156862675</v>
          </cell>
          <cell r="Q212">
            <v>2.9270957349334374E-2</v>
          </cell>
          <cell r="R212">
            <v>7592.2115620751365</v>
          </cell>
          <cell r="S212">
            <v>0.80656862745097968</v>
          </cell>
          <cell r="T212">
            <v>2.8815968374992389E-2</v>
          </cell>
          <cell r="U212">
            <v>7643.4361934719336</v>
          </cell>
          <cell r="V212">
            <v>0.78534313725490135</v>
          </cell>
          <cell r="W212">
            <v>2.8057653417755749E-2</v>
          </cell>
          <cell r="X212">
            <v>7677.8554366479711</v>
          </cell>
          <cell r="Y212">
            <v>0.91674999999999995</v>
          </cell>
          <cell r="Z212">
            <v>3.275237606409357E-2</v>
          </cell>
          <cell r="AA212">
            <v>7268.4818370702833</v>
          </cell>
          <cell r="AB212">
            <v>0.892625</v>
          </cell>
          <cell r="AC212">
            <v>3.1890471430827953E-2</v>
          </cell>
          <cell r="AD212">
            <v>7306.3599499864613</v>
          </cell>
          <cell r="AE212">
            <v>0.87875000000000003</v>
          </cell>
          <cell r="AF212">
            <v>3.1394764621022336E-2</v>
          </cell>
          <cell r="AG212">
            <v>7363.9218095795377</v>
          </cell>
          <cell r="AH212">
            <v>0.77833872549019534</v>
          </cell>
          <cell r="AI212">
            <v>2.7807409481867652E-2</v>
          </cell>
          <cell r="AJ212">
            <v>7714.3455864355401</v>
          </cell>
          <cell r="AK212">
            <v>0.75785612745097974</v>
          </cell>
          <cell r="AL212">
            <v>2.7075635548134296E-2</v>
          </cell>
          <cell r="AM212">
            <v>7747.8452068504585</v>
          </cell>
          <cell r="AN212">
            <v>0.74607598039215628</v>
          </cell>
          <cell r="AO212">
            <v>2.6654770746867961E-2</v>
          </cell>
          <cell r="AP212">
            <v>7796.1502127810309</v>
          </cell>
          <cell r="AQ212">
            <v>0.84799374999999999</v>
          </cell>
          <cell r="AR212">
            <v>3.0295947859286552E-2</v>
          </cell>
          <cell r="AS212">
            <v>7442.0412743277675</v>
          </cell>
          <cell r="AT212">
            <v>0.71996332107843075</v>
          </cell>
          <cell r="AU212">
            <v>2.5721853770727582E-2</v>
          </cell>
          <cell r="AV212">
            <v>7862.9636948954194</v>
          </cell>
        </row>
        <row r="213">
          <cell r="B213">
            <v>77</v>
          </cell>
          <cell r="C213">
            <v>4.0346586116242339E-2</v>
          </cell>
          <cell r="D213">
            <v>0.85245098039215617</v>
          </cell>
          <cell r="E213">
            <v>3.439348689026734E-2</v>
          </cell>
          <cell r="F213">
            <v>7289.9778971334545</v>
          </cell>
          <cell r="G213">
            <v>0.96499999999999997</v>
          </cell>
          <cell r="H213">
            <v>3.8934455602173859E-2</v>
          </cell>
          <cell r="I213">
            <v>6879.5306145081977</v>
          </cell>
          <cell r="J213">
            <v>0.95</v>
          </cell>
          <cell r="K213">
            <v>3.8329256810430222E-2</v>
          </cell>
          <cell r="L213">
            <v>6942.0464551710484</v>
          </cell>
          <cell r="M213">
            <v>0.92500000000000004</v>
          </cell>
          <cell r="N213">
            <v>3.7320592157524167E-2</v>
          </cell>
          <cell r="O213">
            <v>6986.0196082103776</v>
          </cell>
          <cell r="P213">
            <v>0.8226151960784307</v>
          </cell>
          <cell r="Q213">
            <v>3.318971484910798E-2</v>
          </cell>
          <cell r="R213">
            <v>7369.9802612545118</v>
          </cell>
          <cell r="S213">
            <v>0.80982843137254834</v>
          </cell>
          <cell r="T213">
            <v>3.2673812545753973E-2</v>
          </cell>
          <cell r="U213">
            <v>7423.1831778445749</v>
          </cell>
          <cell r="V213">
            <v>0.78851715686274448</v>
          </cell>
          <cell r="W213">
            <v>3.181397537349729E-2</v>
          </cell>
          <cell r="X213">
            <v>7462.4328298148703</v>
          </cell>
          <cell r="Y213">
            <v>0.91674999999999995</v>
          </cell>
          <cell r="Z213">
            <v>3.6987732822065161E-2</v>
          </cell>
          <cell r="AA213">
            <v>7030.4217865275241</v>
          </cell>
          <cell r="AB213">
            <v>0.892625</v>
          </cell>
          <cell r="AC213">
            <v>3.6014371432010819E-2</v>
          </cell>
          <cell r="AD213">
            <v>7073.3566867380732</v>
          </cell>
          <cell r="AE213">
            <v>0.87875000000000003</v>
          </cell>
          <cell r="AF213">
            <v>3.5454562549647954E-2</v>
          </cell>
          <cell r="AG213">
            <v>7132.7332176801756</v>
          </cell>
          <cell r="AH213">
            <v>0.78148443627450914</v>
          </cell>
          <cell r="AI213">
            <v>3.1530229106652582E-2</v>
          </cell>
          <cell r="AJ213">
            <v>7499.8296198288881</v>
          </cell>
          <cell r="AK213">
            <v>0.76091905637254842</v>
          </cell>
          <cell r="AL213">
            <v>3.0700486235424884E-2</v>
          </cell>
          <cell r="AM213">
            <v>7538.0673737464158</v>
          </cell>
          <cell r="AN213">
            <v>0.74909129901960725</v>
          </cell>
          <cell r="AO213">
            <v>3.0223276604822425E-2</v>
          </cell>
          <cell r="AP213">
            <v>7588.3456161512067</v>
          </cell>
          <cell r="AQ213">
            <v>0.84799374999999999</v>
          </cell>
          <cell r="AR213">
            <v>3.4213652860410275E-2</v>
          </cell>
          <cell r="AS213">
            <v>7216.5775799140747</v>
          </cell>
          <cell r="AT213">
            <v>0.72287310355392098</v>
          </cell>
          <cell r="AU213">
            <v>2.916546192365364E-2</v>
          </cell>
          <cell r="AV213">
            <v>7660.7136925307796</v>
          </cell>
        </row>
        <row r="214">
          <cell r="B214">
            <v>78</v>
          </cell>
          <cell r="C214">
            <v>4.5512888342080192E-2</v>
          </cell>
          <cell r="D214">
            <v>0.85588235294117576</v>
          </cell>
          <cell r="E214">
            <v>3.8953677963368599E-2</v>
          </cell>
          <cell r="F214">
            <v>7039.250137898056</v>
          </cell>
          <cell r="G214">
            <v>0.96499999999999997</v>
          </cell>
          <cell r="H214">
            <v>4.3919937250107385E-2</v>
          </cell>
          <cell r="I214">
            <v>6611.6798352338319</v>
          </cell>
          <cell r="J214">
            <v>0.95</v>
          </cell>
          <cell r="K214">
            <v>4.3237243924976181E-2</v>
          </cell>
          <cell r="L214">
            <v>6675.9629738008607</v>
          </cell>
          <cell r="M214">
            <v>0.92500000000000004</v>
          </cell>
          <cell r="N214">
            <v>4.2099421716424182E-2</v>
          </cell>
          <cell r="O214">
            <v>6725.2972196078917</v>
          </cell>
          <cell r="P214">
            <v>0.82592647058823454</v>
          </cell>
          <cell r="Q214">
            <v>3.7590299234650695E-2</v>
          </cell>
          <cell r="R214">
            <v>7125.3727179399202</v>
          </cell>
          <cell r="S214">
            <v>0.81308823529411689</v>
          </cell>
          <cell r="T214">
            <v>3.7005994065200172E-2</v>
          </cell>
          <cell r="U214">
            <v>7180.639482198887</v>
          </cell>
          <cell r="V214">
            <v>0.79169117647058762</v>
          </cell>
          <cell r="W214">
            <v>3.6032152116115962E-2</v>
          </cell>
          <cell r="X214">
            <v>7225.0231755407622</v>
          </cell>
          <cell r="Y214">
            <v>0.91674999999999995</v>
          </cell>
          <cell r="Z214">
            <v>4.1723940387602014E-2</v>
          </cell>
          <cell r="AA214">
            <v>6770.3824238610177</v>
          </cell>
          <cell r="AB214">
            <v>0.892625</v>
          </cell>
          <cell r="AC214">
            <v>4.0625941956349332E-2</v>
          </cell>
          <cell r="AD214">
            <v>6818.6141917507912</v>
          </cell>
          <cell r="AE214">
            <v>0.87875000000000003</v>
          </cell>
          <cell r="AF214">
            <v>3.9994450630602973E-2</v>
          </cell>
          <cell r="AG214">
            <v>6879.845281663982</v>
          </cell>
          <cell r="AH214">
            <v>0.78463014705882272</v>
          </cell>
          <cell r="AI214">
            <v>3.5710784272918163E-2</v>
          </cell>
          <cell r="AJ214">
            <v>7263.3582736548242</v>
          </cell>
          <cell r="AK214">
            <v>0.76398198529411698</v>
          </cell>
          <cell r="AL214">
            <v>3.47710267920519E-2</v>
          </cell>
          <cell r="AM214">
            <v>7306.6450400970089</v>
          </cell>
          <cell r="AN214">
            <v>0.75210661764705811</v>
          </cell>
          <cell r="AO214">
            <v>3.4230544510310157E-2</v>
          </cell>
          <cell r="AP214">
            <v>7359.0009476212772</v>
          </cell>
          <cell r="AQ214">
            <v>0.84799374999999999</v>
          </cell>
          <cell r="AR214">
            <v>3.8594644858531861E-2</v>
          </cell>
          <cell r="AS214">
            <v>6969.6720997546754</v>
          </cell>
          <cell r="AT214">
            <v>0.7257828860294111</v>
          </cell>
          <cell r="AU214">
            <v>3.3032475452449299E-2</v>
          </cell>
          <cell r="AV214">
            <v>7437.2854390232606</v>
          </cell>
        </row>
        <row r="215">
          <cell r="B215">
            <v>79</v>
          </cell>
          <cell r="C215">
            <v>5.1262479990769237E-2</v>
          </cell>
          <cell r="D215">
            <v>0.85931372549019536</v>
          </cell>
          <cell r="E215">
            <v>4.4050552658734511E-2</v>
          </cell>
          <cell r="F215">
            <v>6765.045454922777</v>
          </cell>
          <cell r="G215">
            <v>0.96499999999999997</v>
          </cell>
          <cell r="H215">
            <v>4.9468293191092312E-2</v>
          </cell>
          <cell r="I215">
            <v>6321.2952717525623</v>
          </cell>
          <cell r="J215">
            <v>0.95</v>
          </cell>
          <cell r="K215">
            <v>4.8699355991230771E-2</v>
          </cell>
          <cell r="L215">
            <v>6387.3127342685239</v>
          </cell>
          <cell r="M215">
            <v>0.92500000000000004</v>
          </cell>
          <cell r="N215">
            <v>4.7417793991461545E-2</v>
          </cell>
          <cell r="O215">
            <v>6442.1660957913236</v>
          </cell>
          <cell r="P215">
            <v>0.82923774509803849</v>
          </cell>
          <cell r="Q215">
            <v>4.2508783315678797E-2</v>
          </cell>
          <cell r="R215">
            <v>6857.5278253141423</v>
          </cell>
          <cell r="S215">
            <v>0.81634803921568555</v>
          </cell>
          <cell r="T215">
            <v>4.1848025025797778E-2</v>
          </cell>
          <cell r="U215">
            <v>6914.9127801362929</v>
          </cell>
          <cell r="V215">
            <v>0.79486519607843076</v>
          </cell>
          <cell r="W215">
            <v>4.0746761209329421E-2</v>
          </cell>
          <cell r="X215">
            <v>6964.6900414372139</v>
          </cell>
          <cell r="Y215">
            <v>0.91674999999999995</v>
          </cell>
          <cell r="Z215">
            <v>4.6994878531537693E-2</v>
          </cell>
          <cell r="AA215">
            <v>6487.8953912065726</v>
          </cell>
          <cell r="AB215">
            <v>0.892625</v>
          </cell>
          <cell r="AC215">
            <v>4.5758171201760393E-2</v>
          </cell>
          <cell r="AD215">
            <v>6541.6015673739839</v>
          </cell>
          <cell r="AE215">
            <v>0.87875000000000003</v>
          </cell>
          <cell r="AF215">
            <v>4.504690429188847E-2</v>
          </cell>
          <cell r="AG215">
            <v>6604.6896492002852</v>
          </cell>
          <cell r="AH215">
            <v>0.78777585784313653</v>
          </cell>
          <cell r="AI215">
            <v>4.0383344149894855E-2</v>
          </cell>
          <cell r="AJ215">
            <v>7003.9780532474215</v>
          </cell>
          <cell r="AK215">
            <v>0.76704491421568566</v>
          </cell>
          <cell r="AL215">
            <v>3.9320624567002894E-2</v>
          </cell>
          <cell r="AM215">
            <v>7052.5854896477822</v>
          </cell>
          <cell r="AN215">
            <v>0.75512193627450919</v>
          </cell>
          <cell r="AO215">
            <v>3.8709423148862949E-2</v>
          </cell>
          <cell r="AP215">
            <v>7107.0983381323122</v>
          </cell>
          <cell r="AQ215">
            <v>0.84799374999999999</v>
          </cell>
          <cell r="AR215">
            <v>4.3470262641672371E-2</v>
          </cell>
          <cell r="AS215">
            <v>6700.6800802842263</v>
          </cell>
          <cell r="AT215">
            <v>0.72869266850490133</v>
          </cell>
          <cell r="AU215">
            <v>3.7354593338652743E-2</v>
          </cell>
          <cell r="AV215">
            <v>7191.6134903258662</v>
          </cell>
        </row>
        <row r="216">
          <cell r="B216">
            <v>80</v>
          </cell>
          <cell r="C216">
            <v>5.7538637884183584E-2</v>
          </cell>
          <cell r="D216">
            <v>0.86274509803921495</v>
          </cell>
          <cell r="E216">
            <v>4.9641177782432856E-2</v>
          </cell>
          <cell r="F216">
            <v>6467.0414638719685</v>
          </cell>
          <cell r="G216">
            <v>0.96499999999999997</v>
          </cell>
          <cell r="H216">
            <v>5.5524785558237158E-2</v>
          </cell>
          <cell r="I216">
            <v>6008.5915839020408</v>
          </cell>
          <cell r="J216">
            <v>0.95</v>
          </cell>
          <cell r="K216">
            <v>5.4661705989974399E-2</v>
          </cell>
          <cell r="L216">
            <v>6076.2547175950594</v>
          </cell>
          <cell r="M216">
            <v>0.92500000000000004</v>
          </cell>
          <cell r="N216">
            <v>5.3223240042869817E-2</v>
          </cell>
          <cell r="O216">
            <v>6136.6927910023123</v>
          </cell>
          <cell r="P216">
            <v>0.83254901960784244</v>
          </cell>
          <cell r="Q216">
            <v>4.7903736560047705E-2</v>
          </cell>
          <cell r="R216">
            <v>6566.0226609066258</v>
          </cell>
          <cell r="S216">
            <v>0.81960784313725421</v>
          </cell>
          <cell r="T216">
            <v>4.715911889331121E-2</v>
          </cell>
          <cell r="U216">
            <v>6625.5373370619409</v>
          </cell>
          <cell r="V216">
            <v>0.7980392156862739</v>
          </cell>
          <cell r="W216">
            <v>4.5918089448750393E-2</v>
          </cell>
          <cell r="X216">
            <v>6680.9014794217774</v>
          </cell>
          <cell r="Y216">
            <v>0.91674999999999995</v>
          </cell>
          <cell r="Z216">
            <v>5.2748546280325298E-2</v>
          </cell>
          <cell r="AA216">
            <v>6182.9975353714963</v>
          </cell>
          <cell r="AB216">
            <v>0.892625</v>
          </cell>
          <cell r="AC216">
            <v>5.1360426641369375E-2</v>
          </cell>
          <cell r="AD216">
            <v>6242.2698429203811</v>
          </cell>
          <cell r="AE216">
            <v>0.87875000000000003</v>
          </cell>
          <cell r="AF216">
            <v>5.0562078040726328E-2</v>
          </cell>
          <cell r="AG216">
            <v>6307.1688266951332</v>
          </cell>
          <cell r="AH216">
            <v>0.79092156862745033</v>
          </cell>
          <cell r="AI216">
            <v>4.5508549732045323E-2</v>
          </cell>
          <cell r="AJ216">
            <v>6721.1339971048201</v>
          </cell>
          <cell r="AK216">
            <v>0.77010784313725433</v>
          </cell>
          <cell r="AL216">
            <v>4.4310956318044131E-2</v>
          </cell>
          <cell r="AM216">
            <v>6775.2734233826495</v>
          </cell>
          <cell r="AN216">
            <v>0.75813725490196016</v>
          </cell>
          <cell r="AO216">
            <v>4.3622184976312872E-2</v>
          </cell>
          <cell r="AP216">
            <v>6831.9866612009682</v>
          </cell>
          <cell r="AQ216">
            <v>0.84799374999999999</v>
          </cell>
          <cell r="AR216">
            <v>4.8792405309300901E-2</v>
          </cell>
          <cell r="AS216">
            <v>6409.3997573164479</v>
          </cell>
          <cell r="AT216">
            <v>0.73160245098039156</v>
          </cell>
          <cell r="AU216">
            <v>4.2095408502141919E-2</v>
          </cell>
          <cell r="AV216">
            <v>6922.9736929459741</v>
          </cell>
        </row>
        <row r="217">
          <cell r="B217">
            <v>81</v>
          </cell>
          <cell r="C217">
            <v>6.4438207006621728E-2</v>
          </cell>
          <cell r="D217">
            <v>0.86617647058823455</v>
          </cell>
          <cell r="E217">
            <v>5.5814858716029654E-2</v>
          </cell>
          <cell r="F217">
            <v>6146.0099088375355</v>
          </cell>
          <cell r="G217">
            <v>0.96499999999999997</v>
          </cell>
          <cell r="H217">
            <v>6.2182869761389967E-2</v>
          </cell>
          <cell r="I217">
            <v>5674.965824698852</v>
          </cell>
          <cell r="J217">
            <v>0.95</v>
          </cell>
          <cell r="K217">
            <v>6.1216296656290636E-2</v>
          </cell>
          <cell r="L217">
            <v>5744.1162687016831</v>
          </cell>
          <cell r="M217">
            <v>0.92500000000000004</v>
          </cell>
          <cell r="N217">
            <v>5.9605341481125104E-2</v>
          </cell>
          <cell r="O217">
            <v>5810.0781175174479</v>
          </cell>
          <cell r="P217">
            <v>0.83586029411764629</v>
          </cell>
          <cell r="Q217">
            <v>5.3861338660968615E-2</v>
          </cell>
          <cell r="R217">
            <v>6251.4856411112514</v>
          </cell>
          <cell r="S217">
            <v>0.82286764705882276</v>
          </cell>
          <cell r="T217">
            <v>5.302411578022817E-2</v>
          </cell>
          <cell r="U217">
            <v>6313.0828340513635</v>
          </cell>
          <cell r="V217">
            <v>0.80121323529411703</v>
          </cell>
          <cell r="W217">
            <v>5.1628744312327439E-2</v>
          </cell>
          <cell r="X217">
            <v>6374.1272476913991</v>
          </cell>
          <cell r="Y217">
            <v>0.91674999999999995</v>
          </cell>
          <cell r="Z217">
            <v>5.9073726273320463E-2</v>
          </cell>
          <cell r="AA217">
            <v>5856.853403725815</v>
          </cell>
          <cell r="AB217">
            <v>0.892625</v>
          </cell>
          <cell r="AC217">
            <v>5.7519154529285722E-2</v>
          </cell>
          <cell r="AD217">
            <v>5921.6642005774365</v>
          </cell>
          <cell r="AE217">
            <v>0.87875000000000003</v>
          </cell>
          <cell r="AF217">
            <v>5.6625074407068848E-2</v>
          </cell>
          <cell r="AG217">
            <v>5988.2652642637377</v>
          </cell>
          <cell r="AH217">
            <v>0.79406727941176392</v>
          </cell>
          <cell r="AI217">
            <v>5.1168271727920177E-2</v>
          </cell>
          <cell r="AJ217">
            <v>6415.264936341835</v>
          </cell>
          <cell r="AK217">
            <v>0.7731707720588229</v>
          </cell>
          <cell r="AL217">
            <v>4.9821738261395972E-2</v>
          </cell>
          <cell r="AM217">
            <v>6475.054578676335</v>
          </cell>
          <cell r="AN217">
            <v>0.76115257352941113</v>
          </cell>
          <cell r="AO217">
            <v>4.9047307096711061E-2</v>
          </cell>
          <cell r="AP217">
            <v>6533.9604753103577</v>
          </cell>
          <cell r="AQ217">
            <v>0.84799374999999999</v>
          </cell>
          <cell r="AR217">
            <v>5.4643196802821432E-2</v>
          </cell>
          <cell r="AS217">
            <v>6096.6697265681287</v>
          </cell>
          <cell r="AT217">
            <v>0.73451223345588168</v>
          </cell>
          <cell r="AU217">
            <v>4.7330651348326168E-2</v>
          </cell>
          <cell r="AV217">
            <v>6631.5482872918319</v>
          </cell>
        </row>
        <row r="218">
          <cell r="B218">
            <v>82</v>
          </cell>
          <cell r="C218">
            <v>7.2201117396391012E-2</v>
          </cell>
          <cell r="D218">
            <v>0.86960784313725414</v>
          </cell>
          <cell r="E218">
            <v>6.2786657971175261E-2</v>
          </cell>
          <cell r="F218">
            <v>5802.9712341084505</v>
          </cell>
          <cell r="G218">
            <v>0.96499999999999997</v>
          </cell>
          <cell r="H218">
            <v>6.967407828751733E-2</v>
          </cell>
          <cell r="I218">
            <v>5322.0801639212641</v>
          </cell>
          <cell r="J218">
            <v>0.95</v>
          </cell>
          <cell r="K218">
            <v>6.8591061526571462E-2</v>
          </cell>
          <cell r="L218">
            <v>5392.4827431686163</v>
          </cell>
          <cell r="M218">
            <v>0.92500000000000004</v>
          </cell>
          <cell r="N218">
            <v>6.6786033591661687E-2</v>
          </cell>
          <cell r="O218">
            <v>5463.7664272908078</v>
          </cell>
          <cell r="P218">
            <v>0.83917156862745024</v>
          </cell>
          <cell r="Q218">
            <v>6.058912494218413E-2</v>
          </cell>
          <cell r="R218">
            <v>5914.7722558611758</v>
          </cell>
          <cell r="S218">
            <v>0.82612745098039142</v>
          </cell>
          <cell r="T218">
            <v>5.9647325072616504E-2</v>
          </cell>
          <cell r="U218">
            <v>5978.3371989284533</v>
          </cell>
          <cell r="V218">
            <v>0.80438725490196017</v>
          </cell>
          <cell r="W218">
            <v>5.8077658623337129E-2</v>
          </cell>
          <cell r="X218">
            <v>6045.0390618061001</v>
          </cell>
          <cell r="Y218">
            <v>0.91674999999999995</v>
          </cell>
          <cell r="Z218">
            <v>6.6190374373141458E-2</v>
          </cell>
          <cell r="AA218">
            <v>5510.8672489311512</v>
          </cell>
          <cell r="AB218">
            <v>0.892625</v>
          </cell>
          <cell r="AC218">
            <v>6.444852241595353E-2</v>
          </cell>
          <cell r="AD218">
            <v>5581.0550823538842</v>
          </cell>
          <cell r="AE218">
            <v>0.87875000000000003</v>
          </cell>
          <cell r="AF218">
            <v>6.3446731912078599E-2</v>
          </cell>
          <cell r="AG218">
            <v>5649.1792981055378</v>
          </cell>
          <cell r="AH218">
            <v>0.79721299019607772</v>
          </cell>
          <cell r="AI218">
            <v>5.7559668695074923E-2</v>
          </cell>
          <cell r="AJ218">
            <v>6087.0069168724976</v>
          </cell>
          <cell r="AK218">
            <v>0.77623370098039146</v>
          </cell>
          <cell r="AL218">
            <v>5.6044940571520319E-2</v>
          </cell>
          <cell r="AM218">
            <v>6152.4561042292689</v>
          </cell>
          <cell r="AN218">
            <v>0.76416789215686209</v>
          </cell>
          <cell r="AO218">
            <v>5.5173775692170267E-2</v>
          </cell>
          <cell r="AP218">
            <v>6213.4873093200385</v>
          </cell>
          <cell r="AQ218">
            <v>0.84799374999999999</v>
          </cell>
          <cell r="AR218">
            <v>6.1226096295155852E-2</v>
          </cell>
          <cell r="AS218">
            <v>5763.5282028574629</v>
          </cell>
          <cell r="AT218">
            <v>0.73742201593137191</v>
          </cell>
          <cell r="AU218">
            <v>5.3242693542944308E-2</v>
          </cell>
          <cell r="AV218">
            <v>6317.6727874064327</v>
          </cell>
        </row>
        <row r="219">
          <cell r="B219">
            <v>83</v>
          </cell>
          <cell r="C219">
            <v>8.0924620001189634E-2</v>
          </cell>
          <cell r="D219">
            <v>0.87303921568627374</v>
          </cell>
          <cell r="E219">
            <v>7.065036677554834E-2</v>
          </cell>
          <cell r="F219">
            <v>5438.6220640159145</v>
          </cell>
          <cell r="G219">
            <v>0.96499999999999997</v>
          </cell>
          <cell r="H219">
            <v>7.8092258301147993E-2</v>
          </cell>
          <cell r="I219">
            <v>4951.2691339277708</v>
          </cell>
          <cell r="J219">
            <v>0.95</v>
          </cell>
          <cell r="K219">
            <v>7.6878389001130143E-2</v>
          </cell>
          <cell r="L219">
            <v>5022.6066275509629</v>
          </cell>
          <cell r="M219">
            <v>0.92500000000000004</v>
          </cell>
          <cell r="N219">
            <v>7.4855273501100411E-2</v>
          </cell>
          <cell r="O219">
            <v>5098.8631391407707</v>
          </cell>
          <cell r="P219">
            <v>0.84248284313725408</v>
          </cell>
          <cell r="Q219">
            <v>6.8177603938404135E-2</v>
          </cell>
          <cell r="R219">
            <v>5556.401380646239</v>
          </cell>
          <cell r="S219">
            <v>0.82938725490195997</v>
          </cell>
          <cell r="T219">
            <v>6.7117848436770919E-2</v>
          </cell>
          <cell r="U219">
            <v>5621.7453766302524</v>
          </cell>
          <cell r="V219">
            <v>0.8075612745098032</v>
          </cell>
          <cell r="W219">
            <v>6.5351589267382215E-2</v>
          </cell>
          <cell r="X219">
            <v>5693.9573468097869</v>
          </cell>
          <cell r="Y219">
            <v>0.91674999999999995</v>
          </cell>
          <cell r="Z219">
            <v>7.41876453860906E-2</v>
          </cell>
          <cell r="AA219">
            <v>5146.1008826037141</v>
          </cell>
          <cell r="AB219">
            <v>0.892625</v>
          </cell>
          <cell r="AC219">
            <v>7.2235338928561904E-2</v>
          </cell>
          <cell r="AD219">
            <v>5221.3643287741288</v>
          </cell>
          <cell r="AE219">
            <v>0.87875000000000003</v>
          </cell>
          <cell r="AF219">
            <v>7.1112509826045389E-2</v>
          </cell>
          <cell r="AG219">
            <v>5290.7573336553714</v>
          </cell>
          <cell r="AH219">
            <v>0.8003587009803913</v>
          </cell>
          <cell r="AI219">
            <v>6.476872374148393E-2</v>
          </cell>
          <cell r="AJ219">
            <v>5736.6408153926877</v>
          </cell>
          <cell r="AK219">
            <v>0.77929662990196003</v>
          </cell>
          <cell r="AL219">
            <v>6.3064283643023827E-2</v>
          </cell>
          <cell r="AM219">
            <v>5807.6420674988522</v>
          </cell>
          <cell r="AN219">
            <v>0.76718321078431306</v>
          </cell>
          <cell r="AO219">
            <v>6.2084009804013102E-2</v>
          </cell>
          <cell r="AP219">
            <v>5870.6657542494677</v>
          </cell>
          <cell r="AQ219">
            <v>0.84799374999999999</v>
          </cell>
          <cell r="AR219">
            <v>6.8623571982133799E-2</v>
          </cell>
          <cell r="AS219">
            <v>5410.6498701094652</v>
          </cell>
          <cell r="AT219">
            <v>0.74033179840686203</v>
          </cell>
          <cell r="AU219">
            <v>5.9911069460872636E-2</v>
          </cell>
          <cell r="AV219">
            <v>5981.3028712819532</v>
          </cell>
        </row>
        <row r="220">
          <cell r="B220">
            <v>84</v>
          </cell>
          <cell r="C220">
            <v>9.0763626243137344E-2</v>
          </cell>
          <cell r="D220">
            <v>0.87647058823529334</v>
          </cell>
          <cell r="E220">
            <v>7.9551648883690901E-2</v>
          </cell>
          <cell r="F220">
            <v>5054.3814204396003</v>
          </cell>
          <cell r="G220">
            <v>0.96499999999999997</v>
          </cell>
          <cell r="H220">
            <v>8.7586899324627529E-2</v>
          </cell>
          <cell r="I220">
            <v>4564.6133458025824</v>
          </cell>
          <cell r="J220">
            <v>0.95</v>
          </cell>
          <cell r="K220">
            <v>8.6225444930980472E-2</v>
          </cell>
          <cell r="L220">
            <v>4636.4767214384456</v>
          </cell>
          <cell r="M220">
            <v>0.92500000000000004</v>
          </cell>
          <cell r="N220">
            <v>8.3956354274902043E-2</v>
          </cell>
          <cell r="O220">
            <v>4717.186344315709</v>
          </cell>
          <cell r="P220">
            <v>0.84579411764705803</v>
          </cell>
          <cell r="Q220">
            <v>7.6767341172761711E-2</v>
          </cell>
          <cell r="R220">
            <v>5177.5792479937381</v>
          </cell>
          <cell r="S220">
            <v>0.83264705882352863</v>
          </cell>
          <cell r="T220">
            <v>7.5574066439506343E-2</v>
          </cell>
          <cell r="U220">
            <v>5244.4259224914658</v>
          </cell>
          <cell r="V220">
            <v>0.81073529411764633</v>
          </cell>
          <cell r="W220">
            <v>7.3585275217414078E-2</v>
          </cell>
          <cell r="X220">
            <v>5321.8481849750806</v>
          </cell>
          <cell r="Y220">
            <v>0.91674999999999995</v>
          </cell>
          <cell r="Z220">
            <v>8.3207554358396149E-2</v>
          </cell>
          <cell r="AA220">
            <v>4764.3237752040623</v>
          </cell>
          <cell r="AB220">
            <v>0.892625</v>
          </cell>
          <cell r="AC220">
            <v>8.1017881875280473E-2</v>
          </cell>
          <cell r="AD220">
            <v>4844.1973068156267</v>
          </cell>
          <cell r="AE220">
            <v>0.87875000000000003</v>
          </cell>
          <cell r="AF220">
            <v>7.9758536561156945E-2</v>
          </cell>
          <cell r="AG220">
            <v>4914.5183007785818</v>
          </cell>
          <cell r="AH220">
            <v>0.80350441176470511</v>
          </cell>
          <cell r="AI220">
            <v>7.2928974114123621E-2</v>
          </cell>
          <cell r="AJ220">
            <v>5365.085911216398</v>
          </cell>
          <cell r="AK220">
            <v>0.7823595588235287</v>
          </cell>
          <cell r="AL220">
            <v>7.1009790584804583E-2</v>
          </cell>
          <cell r="AM220">
            <v>5441.3872808569467</v>
          </cell>
          <cell r="AN220">
            <v>0.77019852941176403</v>
          </cell>
          <cell r="AO220">
            <v>6.9906011456543377E-2</v>
          </cell>
          <cell r="AP220">
            <v>5506.1912840065597</v>
          </cell>
          <cell r="AQ220">
            <v>0.84799374999999999</v>
          </cell>
          <cell r="AR220">
            <v>7.6966987781516449E-2</v>
          </cell>
          <cell r="AS220">
            <v>5039.3517492778856</v>
          </cell>
          <cell r="AT220">
            <v>0.74324158088235226</v>
          </cell>
          <cell r="AU220">
            <v>6.7459301055564358E-2</v>
          </cell>
          <cell r="AV220">
            <v>5622.9566194940635</v>
          </cell>
        </row>
        <row r="221">
          <cell r="B221">
            <v>85</v>
          </cell>
          <cell r="C221">
            <v>0.10139359973808063</v>
          </cell>
          <cell r="D221">
            <v>0.87990196078431293</v>
          </cell>
          <cell r="E221">
            <v>8.9216427220516939E-2</v>
          </cell>
          <cell r="F221">
            <v>4652.2970443565382</v>
          </cell>
          <cell r="G221">
            <v>0.96499999999999997</v>
          </cell>
          <cell r="H221">
            <v>9.7844823747247803E-2</v>
          </cell>
          <cell r="I221">
            <v>4164.8130162279203</v>
          </cell>
          <cell r="J221">
            <v>0.95</v>
          </cell>
          <cell r="K221">
            <v>9.6323919751176587E-2</v>
          </cell>
          <cell r="L221">
            <v>4236.6944532202815</v>
          </cell>
          <cell r="M221">
            <v>0.92500000000000004</v>
          </cell>
          <cell r="N221">
            <v>9.3789079757724589E-2</v>
          </cell>
          <cell r="O221">
            <v>4321.1485764116096</v>
          </cell>
          <cell r="P221">
            <v>0.84910539215686198</v>
          </cell>
          <cell r="Q221">
            <v>8.6093852267798851E-2</v>
          </cell>
          <cell r="R221">
            <v>4780.1102554139916</v>
          </cell>
          <cell r="S221">
            <v>0.83590686274509729</v>
          </cell>
          <cell r="T221">
            <v>8.4755605859491087E-2</v>
          </cell>
          <cell r="U221">
            <v>4848.083329388026</v>
          </cell>
          <cell r="V221">
            <v>0.81390931372548947</v>
          </cell>
          <cell r="W221">
            <v>8.2525195178978175E-2</v>
          </cell>
          <cell r="X221">
            <v>4930.2385216183939</v>
          </cell>
          <cell r="Y221">
            <v>0.91674999999999995</v>
          </cell>
          <cell r="Z221">
            <v>9.2952582559885408E-2</v>
          </cell>
          <cell r="AA221">
            <v>4367.8960456977711</v>
          </cell>
          <cell r="AB221">
            <v>0.892625</v>
          </cell>
          <cell r="AC221">
            <v>9.0506461966204224E-2</v>
          </cell>
          <cell r="AD221">
            <v>4451.7307016314862</v>
          </cell>
          <cell r="AE221">
            <v>0.87875000000000003</v>
          </cell>
          <cell r="AF221">
            <v>8.9099625769838348E-2</v>
          </cell>
          <cell r="AG221">
            <v>4522.5435132054581</v>
          </cell>
          <cell r="AH221">
            <v>0.8066501225490188</v>
          </cell>
          <cell r="AI221">
            <v>8.1789159654408902E-2</v>
          </cell>
          <cell r="AJ221">
            <v>4973.8156996772486</v>
          </cell>
          <cell r="AK221">
            <v>0.78542248774509738</v>
          </cell>
          <cell r="AL221">
            <v>7.9636813347713942E-2</v>
          </cell>
          <cell r="AM221">
            <v>5054.9955095524756</v>
          </cell>
          <cell r="AN221">
            <v>0.773213848039215</v>
          </cell>
          <cell r="AO221">
            <v>7.8398935420029264E-2</v>
          </cell>
          <cell r="AP221">
            <v>5121.2754130248777</v>
          </cell>
          <cell r="AQ221">
            <v>0.84799374999999999</v>
          </cell>
          <cell r="AR221">
            <v>8.5981138867894005E-2</v>
          </cell>
          <cell r="AS221">
            <v>4651.4880247644514</v>
          </cell>
          <cell r="AT221">
            <v>0.74615136335784238</v>
          </cell>
          <cell r="AU221">
            <v>7.5654972680328225E-2</v>
          </cell>
          <cell r="AV221">
            <v>5243.635896077235</v>
          </cell>
        </row>
        <row r="222">
          <cell r="B222">
            <v>86</v>
          </cell>
          <cell r="C222">
            <v>0.11250253562952975</v>
          </cell>
          <cell r="D222">
            <v>0.88333333333333253</v>
          </cell>
          <cell r="E222">
            <v>9.9377239806084525E-2</v>
          </cell>
          <cell r="F222">
            <v>4237.2357236904772</v>
          </cell>
          <cell r="G222">
            <v>0.96499999999999997</v>
          </cell>
          <cell r="H222">
            <v>0.10856494688249621</v>
          </cell>
          <cell r="I222">
            <v>3757.3076207148561</v>
          </cell>
          <cell r="J222">
            <v>0.95</v>
          </cell>
          <cell r="K222">
            <v>0.10687740884805326</v>
          </cell>
          <cell r="L222">
            <v>3828.5994366980362</v>
          </cell>
          <cell r="M222">
            <v>0.92500000000000004</v>
          </cell>
          <cell r="N222">
            <v>0.10406484545731502</v>
          </cell>
          <cell r="O222">
            <v>3915.8720279335635</v>
          </cell>
          <cell r="P222">
            <v>0.85241666666666582</v>
          </cell>
          <cell r="Q222">
            <v>9.5899036412871549E-2</v>
          </cell>
          <cell r="R222">
            <v>4368.572149260589</v>
          </cell>
          <cell r="S222">
            <v>0.83916666666666584</v>
          </cell>
          <cell r="T222">
            <v>9.4408377815780292E-2</v>
          </cell>
          <cell r="U222">
            <v>4437.181089548445</v>
          </cell>
          <cell r="V222">
            <v>0.81708333333333261</v>
          </cell>
          <cell r="W222">
            <v>9.1923946820628183E-2</v>
          </cell>
          <cell r="X222">
            <v>4523.3696253429189</v>
          </cell>
          <cell r="Y222">
            <v>0.91674999999999995</v>
          </cell>
          <cell r="Z222">
            <v>0.10313669953837139</v>
          </cell>
          <cell r="AA222">
            <v>3961.8888278970521</v>
          </cell>
          <cell r="AB222">
            <v>0.892625</v>
          </cell>
          <cell r="AC222">
            <v>0.100422575866309</v>
          </cell>
          <cell r="AD222">
            <v>4048.8203062004923</v>
          </cell>
          <cell r="AE222">
            <v>0.87875000000000003</v>
          </cell>
          <cell r="AF222">
            <v>9.8861603184449268E-2</v>
          </cell>
          <cell r="AG222">
            <v>4119.5865786510421</v>
          </cell>
          <cell r="AH222">
            <v>0.80979583333333249</v>
          </cell>
          <cell r="AI222">
            <v>9.1104084592227977E-2</v>
          </cell>
          <cell r="AJ222">
            <v>4567.0114933247405</v>
          </cell>
          <cell r="AK222">
            <v>0.78848541666666594</v>
          </cell>
          <cell r="AL222">
            <v>8.8706608681906191E-2</v>
          </cell>
          <cell r="AM222">
            <v>4652.4317756847131</v>
          </cell>
          <cell r="AN222">
            <v>0.77622916666666597</v>
          </cell>
          <cell r="AO222">
            <v>8.7327749479596775E-2</v>
          </cell>
          <cell r="AP222">
            <v>4719.7728726509567</v>
          </cell>
          <cell r="AQ222">
            <v>0.84799374999999999</v>
          </cell>
          <cell r="AR222">
            <v>9.5401447072993542E-2</v>
          </cell>
          <cell r="AS222">
            <v>4251.547786964833</v>
          </cell>
          <cell r="AT222">
            <v>0.74906114583333261</v>
          </cell>
          <cell r="AU222">
            <v>8.4271278247810874E-2</v>
          </cell>
          <cell r="AV222">
            <v>4846.928765613924</v>
          </cell>
        </row>
        <row r="223">
          <cell r="B223">
            <v>87</v>
          </cell>
          <cell r="C223">
            <v>0.1246291607890887</v>
          </cell>
          <cell r="D223">
            <v>0.88676470588235212</v>
          </cell>
          <cell r="E223">
            <v>0.11051674111150062</v>
          </cell>
          <cell r="F223">
            <v>3816.1509330623808</v>
          </cell>
          <cell r="G223">
            <v>0.96499999999999997</v>
          </cell>
          <cell r="H223">
            <v>0.1202671401614706</v>
          </cell>
          <cell r="I223">
            <v>3349.3957184507494</v>
          </cell>
          <cell r="J223">
            <v>0.95</v>
          </cell>
          <cell r="K223">
            <v>0.11839770274963426</v>
          </cell>
          <cell r="L223">
            <v>3419.4086493866334</v>
          </cell>
          <cell r="M223">
            <v>0.92500000000000004</v>
          </cell>
          <cell r="N223">
            <v>0.11528197372990705</v>
          </cell>
          <cell r="O223">
            <v>3508.3674105160344</v>
          </cell>
          <cell r="P223">
            <v>0.85572794117646978</v>
          </cell>
          <cell r="Q223">
            <v>0.10664865517259808</v>
          </cell>
          <cell r="R223">
            <v>3949.6302896463912</v>
          </cell>
          <cell r="S223">
            <v>0.8424264705882345</v>
          </cell>
          <cell r="T223">
            <v>0.10499090405592558</v>
          </cell>
          <cell r="U223">
            <v>4018.2740208093201</v>
          </cell>
          <cell r="V223">
            <v>0.82025735294117574</v>
          </cell>
          <cell r="W223">
            <v>0.10222798552813807</v>
          </cell>
          <cell r="X223">
            <v>4107.5636364528518</v>
          </cell>
          <cell r="Y223">
            <v>0.91674999999999995</v>
          </cell>
          <cell r="Z223">
            <v>0.11425378315339706</v>
          </cell>
          <cell r="AA223">
            <v>3553.2726902498034</v>
          </cell>
          <cell r="AB223">
            <v>0.892625</v>
          </cell>
          <cell r="AC223">
            <v>0.1112471046493603</v>
          </cell>
          <cell r="AD223">
            <v>3642.227341832021</v>
          </cell>
          <cell r="AE223">
            <v>0.87875000000000003</v>
          </cell>
          <cell r="AF223">
            <v>0.10951787504341171</v>
          </cell>
          <cell r="AG223">
            <v>3712.31764502846</v>
          </cell>
          <cell r="AH223">
            <v>0.8129415441176463</v>
          </cell>
          <cell r="AI223">
            <v>0.10131622241396819</v>
          </cell>
          <cell r="AJ223">
            <v>4150.9380919032064</v>
          </cell>
          <cell r="AK223">
            <v>0.79154834558823461</v>
          </cell>
          <cell r="AL223">
            <v>9.8650006034653237E-2</v>
          </cell>
          <cell r="AM223">
            <v>4239.7303307397833</v>
          </cell>
          <cell r="AN223">
            <v>0.77924448529411694</v>
          </cell>
          <cell r="AO223">
            <v>9.7116586251731168E-2</v>
          </cell>
          <cell r="AP223">
            <v>4307.6057296274976</v>
          </cell>
          <cell r="AQ223">
            <v>0.84799374999999999</v>
          </cell>
          <cell r="AR223">
            <v>0.10568474941689228</v>
          </cell>
          <cell r="AS223">
            <v>3845.9439757884043</v>
          </cell>
          <cell r="AT223">
            <v>0.75197092830882284</v>
          </cell>
          <cell r="AU223">
            <v>9.3717505732920578E-2</v>
          </cell>
          <cell r="AV223">
            <v>4438.4718829595549</v>
          </cell>
        </row>
        <row r="224">
          <cell r="B224">
            <v>88</v>
          </cell>
          <cell r="C224">
            <v>0.13773070857533176</v>
          </cell>
          <cell r="D224">
            <v>0.89019607843137172</v>
          </cell>
          <cell r="E224">
            <v>0.12260733665333444</v>
          </cell>
          <cell r="F224">
            <v>3394.4023683507139</v>
          </cell>
          <cell r="G224">
            <v>0.96499999999999997</v>
          </cell>
          <cell r="H224">
            <v>0.13291013377519514</v>
          </cell>
          <cell r="I224">
            <v>2946.5734741236038</v>
          </cell>
          <cell r="J224">
            <v>0.95</v>
          </cell>
          <cell r="K224">
            <v>0.13084417314656516</v>
          </cell>
          <cell r="L224">
            <v>3014.5585205370267</v>
          </cell>
          <cell r="M224">
            <v>0.92500000000000004</v>
          </cell>
          <cell r="N224">
            <v>0.12740090543218188</v>
          </cell>
          <cell r="O224">
            <v>3103.915890862063</v>
          </cell>
          <cell r="P224">
            <v>0.85903921568627373</v>
          </cell>
          <cell r="Q224">
            <v>0.11831607987046773</v>
          </cell>
          <cell r="R224">
            <v>3528.4075308266447</v>
          </cell>
          <cell r="S224">
            <v>0.84568627450980305</v>
          </cell>
          <cell r="T224">
            <v>0.1164769698206677</v>
          </cell>
          <cell r="U224">
            <v>3596.3917986201104</v>
          </cell>
          <cell r="V224">
            <v>0.82343137254901888</v>
          </cell>
          <cell r="W224">
            <v>0.11341178640433436</v>
          </cell>
          <cell r="X224">
            <v>3687.6556804696434</v>
          </cell>
          <cell r="Y224">
            <v>0.91674999999999995</v>
          </cell>
          <cell r="Z224">
            <v>0.12626462708643538</v>
          </cell>
          <cell r="AA224">
            <v>3147.2978428131146</v>
          </cell>
          <cell r="AB224">
            <v>0.892625</v>
          </cell>
          <cell r="AC224">
            <v>0.12294187374205551</v>
          </cell>
          <cell r="AD224">
            <v>3237.040095578473</v>
          </cell>
          <cell r="AE224">
            <v>0.87875000000000003</v>
          </cell>
          <cell r="AF224">
            <v>0.1210308601605728</v>
          </cell>
          <cell r="AG224">
            <v>3305.7525050587806</v>
          </cell>
          <cell r="AH224">
            <v>0.81608725490195999</v>
          </cell>
          <cell r="AI224">
            <v>0.11240027587694434</v>
          </cell>
          <cell r="AJ224">
            <v>3730.3807249573283</v>
          </cell>
          <cell r="AK224">
            <v>0.79461127450980329</v>
          </cell>
          <cell r="AL224">
            <v>0.10944237388018266</v>
          </cell>
          <cell r="AM224">
            <v>3821.4809080270015</v>
          </cell>
          <cell r="AN224">
            <v>0.78225980392156791</v>
          </cell>
          <cell r="AO224">
            <v>0.10774119708411764</v>
          </cell>
          <cell r="AP224">
            <v>3889.2657662476777</v>
          </cell>
          <cell r="AQ224">
            <v>0.84799374999999999</v>
          </cell>
          <cell r="AR224">
            <v>0.11679478005495274</v>
          </cell>
          <cell r="AS224">
            <v>3439.4863504358</v>
          </cell>
          <cell r="AT224">
            <v>0.75488071078431307</v>
          </cell>
          <cell r="AU224">
            <v>0.10397025518617352</v>
          </cell>
          <cell r="AV224">
            <v>4022.5093688228858</v>
          </cell>
        </row>
        <row r="225">
          <cell r="B225">
            <v>89</v>
          </cell>
          <cell r="C225">
            <v>0.15216781717344233</v>
          </cell>
          <cell r="D225">
            <v>0.89362745098039131</v>
          </cell>
          <cell r="E225">
            <v>0.13598133858195349</v>
          </cell>
          <cell r="F225">
            <v>2978.2237344374621</v>
          </cell>
          <cell r="G225">
            <v>0.96499999999999997</v>
          </cell>
          <cell r="H225">
            <v>0.14684194357237185</v>
          </cell>
          <cell r="I225">
            <v>2554.9439994993941</v>
          </cell>
          <cell r="J225">
            <v>0.95</v>
          </cell>
          <cell r="K225">
            <v>0.1445594263147702</v>
          </cell>
          <cell r="L225">
            <v>2620.1211035154265</v>
          </cell>
          <cell r="M225">
            <v>0.92500000000000004</v>
          </cell>
          <cell r="N225">
            <v>0.14075523088543415</v>
          </cell>
          <cell r="O225">
            <v>2708.4741959808989</v>
          </cell>
          <cell r="P225">
            <v>0.86235049019607757</v>
          </cell>
          <cell r="Q225">
            <v>0.13122199173158511</v>
          </cell>
          <cell r="R225">
            <v>3110.9401835937992</v>
          </cell>
          <cell r="S225">
            <v>0.84894607843137171</v>
          </cell>
          <cell r="T225">
            <v>0.12918227165285581</v>
          </cell>
          <cell r="U225">
            <v>3177.4949796289388</v>
          </cell>
          <cell r="V225">
            <v>0.82660539215686202</v>
          </cell>
          <cell r="W225">
            <v>0.12578273818830699</v>
          </cell>
          <cell r="X225">
            <v>3269.4320621034899</v>
          </cell>
          <cell r="Y225">
            <v>0.91674999999999995</v>
          </cell>
          <cell r="Z225">
            <v>0.13949984639375324</v>
          </cell>
          <cell r="AA225">
            <v>2749.9054543603743</v>
          </cell>
          <cell r="AB225">
            <v>0.892625</v>
          </cell>
          <cell r="AC225">
            <v>0.13582879780444396</v>
          </cell>
          <cell r="AD225">
            <v>2839.072320849893</v>
          </cell>
          <cell r="AE225">
            <v>0.87875000000000003</v>
          </cell>
          <cell r="AF225">
            <v>0.13371746934116244</v>
          </cell>
          <cell r="AG225">
            <v>2905.6544358935485</v>
          </cell>
          <cell r="AH225">
            <v>0.81923296568627368</v>
          </cell>
          <cell r="AI225">
            <v>0.12466089214500585</v>
          </cell>
          <cell r="AJ225">
            <v>3311.0849023460892</v>
          </cell>
          <cell r="AK225">
            <v>0.79767420343137174</v>
          </cell>
          <cell r="AL225">
            <v>0.12138034235171621</v>
          </cell>
          <cell r="AM225">
            <v>3403.2489657147307</v>
          </cell>
          <cell r="AN225">
            <v>0.78527512254901888</v>
          </cell>
          <cell r="AO225">
            <v>0.11949360127889162</v>
          </cell>
          <cell r="AP225">
            <v>3470.2316168138746</v>
          </cell>
          <cell r="AQ225">
            <v>0.84799374999999999</v>
          </cell>
          <cell r="AR225">
            <v>0.12903735791422175</v>
          </cell>
          <cell r="AS225">
            <v>3037.7722986346389</v>
          </cell>
          <cell r="AT225">
            <v>0.75779049325980319</v>
          </cell>
          <cell r="AU225">
            <v>0.11531132523413042</v>
          </cell>
          <cell r="AV225">
            <v>3604.2880432575967</v>
          </cell>
        </row>
        <row r="226">
          <cell r="B226">
            <v>90</v>
          </cell>
          <cell r="C226">
            <v>0.1681338199815868</v>
          </cell>
          <cell r="D226">
            <v>0.89705882352941091</v>
          </cell>
          <cell r="E226">
            <v>0.15082592674818801</v>
          </cell>
          <cell r="F226">
            <v>2573.2408844321117</v>
          </cell>
          <cell r="G226">
            <v>0.96499999999999997</v>
          </cell>
          <cell r="H226">
            <v>0.16224913628223125</v>
          </cell>
          <cell r="I226">
            <v>2179.7710568943339</v>
          </cell>
          <cell r="J226">
            <v>1</v>
          </cell>
          <cell r="K226">
            <v>0.1681338199815868</v>
          </cell>
          <cell r="L226">
            <v>2241.3578999160136</v>
          </cell>
          <cell r="M226">
            <v>0.92500000000000004</v>
          </cell>
          <cell r="N226">
            <v>0.1555237834829678</v>
          </cell>
          <cell r="O226">
            <v>2327.2422851783667</v>
          </cell>
          <cell r="P226">
            <v>0.86566176470588152</v>
          </cell>
          <cell r="Q226">
            <v>0.14554701931200142</v>
          </cell>
          <cell r="R226">
            <v>2702.716416544798</v>
          </cell>
          <cell r="S226">
            <v>0.89705882352941091</v>
          </cell>
          <cell r="T226">
            <v>0.15082592674818801</v>
          </cell>
          <cell r="U226">
            <v>2767.0189599949276</v>
          </cell>
          <cell r="V226">
            <v>0.82977941176470515</v>
          </cell>
          <cell r="W226">
            <v>0.13951398224207393</v>
          </cell>
          <cell r="X226">
            <v>2858.1939450114701</v>
          </cell>
          <cell r="Y226">
            <v>0.96499999999999997</v>
          </cell>
          <cell r="Z226">
            <v>0.16224913628223125</v>
          </cell>
          <cell r="AA226">
            <v>2366.2940658797579</v>
          </cell>
          <cell r="AB226">
            <v>0.892625</v>
          </cell>
          <cell r="AC226">
            <v>0.15008045106106391</v>
          </cell>
          <cell r="AD226">
            <v>2453.4445406289797</v>
          </cell>
          <cell r="AE226">
            <v>0.92500000000000004</v>
          </cell>
          <cell r="AF226">
            <v>0.1555237834829678</v>
          </cell>
          <cell r="AG226">
            <v>2517.1176779459402</v>
          </cell>
          <cell r="AH226">
            <v>0.86566176470588152</v>
          </cell>
          <cell r="AI226">
            <v>0.14554701931200142</v>
          </cell>
          <cell r="AJ226">
            <v>2898.3221044517659</v>
          </cell>
          <cell r="AK226">
            <v>0.80073713235294042</v>
          </cell>
          <cell r="AL226">
            <v>0.13463099286360133</v>
          </cell>
          <cell r="AM226">
            <v>2990.1614411481523</v>
          </cell>
          <cell r="AN226">
            <v>0.82977941176470515</v>
          </cell>
          <cell r="AO226">
            <v>0.13951398224207393</v>
          </cell>
          <cell r="AP226">
            <v>3055.5611436489139</v>
          </cell>
          <cell r="AQ226">
            <v>0.892625</v>
          </cell>
          <cell r="AR226">
            <v>0.15008045106106391</v>
          </cell>
          <cell r="AS226">
            <v>2645.7861872738126</v>
          </cell>
          <cell r="AT226">
            <v>0.80073713235294042</v>
          </cell>
          <cell r="AU226">
            <v>0.13463099286360133</v>
          </cell>
          <cell r="AV226">
            <v>3188.6728124640322</v>
          </cell>
        </row>
        <row r="227">
          <cell r="B227">
            <v>91</v>
          </cell>
          <cell r="C227">
            <v>0.18399399149383427</v>
          </cell>
          <cell r="D227">
            <v>0.9004901960784305</v>
          </cell>
          <cell r="E227">
            <v>0.1656847854775359</v>
          </cell>
          <cell r="F227">
            <v>2185.1294432913114</v>
          </cell>
          <cell r="G227">
            <v>0.96499999999999997</v>
          </cell>
          <cell r="H227">
            <v>0.17755420179155007</v>
          </cell>
          <cell r="I227">
            <v>1826.1050856202219</v>
          </cell>
          <cell r="J227">
            <v>1</v>
          </cell>
          <cell r="K227">
            <v>0.18399399149383427</v>
          </cell>
          <cell r="L227">
            <v>1864.5098342572271</v>
          </cell>
          <cell r="M227">
            <v>0.92500000000000004</v>
          </cell>
          <cell r="N227">
            <v>0.17019444213179671</v>
          </cell>
          <cell r="O227">
            <v>1965.3007599058792</v>
          </cell>
          <cell r="P227">
            <v>0.86897303921568536</v>
          </cell>
          <cell r="Q227">
            <v>0.15988581798582213</v>
          </cell>
          <cell r="R227">
            <v>2309.3440980710889</v>
          </cell>
          <cell r="S227">
            <v>0.9004901960784305</v>
          </cell>
          <cell r="T227">
            <v>0.1656847854775359</v>
          </cell>
          <cell r="U227">
            <v>2349.6807610238857</v>
          </cell>
          <cell r="V227">
            <v>0.83295343137254829</v>
          </cell>
          <cell r="W227">
            <v>0.15325842656672073</v>
          </cell>
          <cell r="X227">
            <v>2459.4359257227366</v>
          </cell>
          <cell r="Y227">
            <v>0.96499999999999997</v>
          </cell>
          <cell r="Z227">
            <v>0.17755420179155007</v>
          </cell>
          <cell r="AA227">
            <v>1982.364897500998</v>
          </cell>
          <cell r="AB227">
            <v>0.892625</v>
          </cell>
          <cell r="AC227">
            <v>0.16423763665718383</v>
          </cell>
          <cell r="AD227">
            <v>2085.2304773180776</v>
          </cell>
          <cell r="AE227">
            <v>0.92500000000000004</v>
          </cell>
          <cell r="AF227">
            <v>0.17019444213179671</v>
          </cell>
          <cell r="AG227">
            <v>2125.6460131999252</v>
          </cell>
          <cell r="AH227">
            <v>0.86897303921568536</v>
          </cell>
          <cell r="AI227">
            <v>0.15988581798582213</v>
          </cell>
          <cell r="AJ227">
            <v>2476.4799611427243</v>
          </cell>
          <cell r="AK227">
            <v>0.80380006127450898</v>
          </cell>
          <cell r="AL227">
            <v>0.14789438163688548</v>
          </cell>
          <cell r="AM227">
            <v>2587.5930375039193</v>
          </cell>
          <cell r="AN227">
            <v>0.83295343137254829</v>
          </cell>
          <cell r="AO227">
            <v>0.15325842656672073</v>
          </cell>
          <cell r="AP227">
            <v>2629.2676405143084</v>
          </cell>
          <cell r="AQ227">
            <v>0.892625</v>
          </cell>
          <cell r="AR227">
            <v>0.16423763665718383</v>
          </cell>
          <cell r="AS227">
            <v>2248.7054028766261</v>
          </cell>
          <cell r="AT227">
            <v>0.80380006127450898</v>
          </cell>
          <cell r="AU227">
            <v>0.14789438163688548</v>
          </cell>
          <cell r="AV227">
            <v>2759.3786258048272</v>
          </cell>
        </row>
        <row r="228">
          <cell r="B228">
            <v>92</v>
          </cell>
          <cell r="C228">
            <v>0.20112373293520233</v>
          </cell>
          <cell r="D228">
            <v>0.9039215686274501</v>
          </cell>
          <cell r="E228">
            <v>0.18180008016299645</v>
          </cell>
          <cell r="F228">
            <v>1823.0867402389431</v>
          </cell>
          <cell r="G228">
            <v>0.96499999999999997</v>
          </cell>
          <cell r="H228">
            <v>0.19408440228247023</v>
          </cell>
          <cell r="I228">
            <v>1501.8724547554332</v>
          </cell>
          <cell r="J228">
            <v>1</v>
          </cell>
          <cell r="K228">
            <v>0.20112373293520233</v>
          </cell>
          <cell r="L228">
            <v>1521.4512276727326</v>
          </cell>
          <cell r="M228">
            <v>0.92500000000000004</v>
          </cell>
          <cell r="N228">
            <v>0.18603945296506216</v>
          </cell>
          <cell r="O228">
            <v>1630.817493452502</v>
          </cell>
          <cell r="P228">
            <v>0.87228431372548931</v>
          </cell>
          <cell r="Q228">
            <v>0.17543707735729155</v>
          </cell>
          <cell r="R228">
            <v>1940.1127279402622</v>
          </cell>
          <cell r="S228">
            <v>0.9039215686274501</v>
          </cell>
          <cell r="T228">
            <v>0.18180008016299645</v>
          </cell>
          <cell r="U228">
            <v>1960.3744081929501</v>
          </cell>
          <cell r="V228">
            <v>0.83612745098039143</v>
          </cell>
          <cell r="W228">
            <v>0.16816507415077173</v>
          </cell>
          <cell r="X228">
            <v>2082.5066455048036</v>
          </cell>
          <cell r="Y228">
            <v>0.96499999999999997</v>
          </cell>
          <cell r="Z228">
            <v>0.19408440228247023</v>
          </cell>
          <cell r="AA228">
            <v>1630.3876804656202</v>
          </cell>
          <cell r="AB228">
            <v>0.892625</v>
          </cell>
          <cell r="AC228">
            <v>0.17952807211128499</v>
          </cell>
          <cell r="AD228">
            <v>1742.7571518378252</v>
          </cell>
          <cell r="AE228">
            <v>0.92500000000000004</v>
          </cell>
          <cell r="AF228">
            <v>0.18603945296506216</v>
          </cell>
          <cell r="AG228">
            <v>1763.8728758136863</v>
          </cell>
          <cell r="AH228">
            <v>0.87228431372548931</v>
          </cell>
          <cell r="AI228">
            <v>0.17543707735729155</v>
          </cell>
          <cell r="AJ228">
            <v>2080.525936829923</v>
          </cell>
          <cell r="AK228">
            <v>0.80686299019607766</v>
          </cell>
          <cell r="AL228">
            <v>0.1622792965554947</v>
          </cell>
          <cell r="AM228">
            <v>2204.9025652943669</v>
          </cell>
          <cell r="AN228">
            <v>0.83612745098039143</v>
          </cell>
          <cell r="AO228">
            <v>0.16816507415077173</v>
          </cell>
          <cell r="AP228">
            <v>2226.3102189062911</v>
          </cell>
          <cell r="AQ228">
            <v>0.892625</v>
          </cell>
          <cell r="AR228">
            <v>0.17952807211128499</v>
          </cell>
          <cell r="AS228">
            <v>1879.3833419699286</v>
          </cell>
          <cell r="AT228">
            <v>0.80686299019607766</v>
          </cell>
          <cell r="AU228">
            <v>0.1622792965554947</v>
          </cell>
          <cell r="AV228">
            <v>2351.2820302393834</v>
          </cell>
        </row>
        <row r="229">
          <cell r="B229">
            <v>93</v>
          </cell>
          <cell r="C229">
            <v>0.21907494204779512</v>
          </cell>
          <cell r="D229">
            <v>0.9073529411764697</v>
          </cell>
          <cell r="E229">
            <v>0.19877829300513156</v>
          </cell>
          <cell r="F229">
            <v>1491.6494247194073</v>
          </cell>
          <cell r="G229">
            <v>0.96499999999999997</v>
          </cell>
          <cell r="H229">
            <v>0.21140731907612229</v>
          </cell>
          <cell r="I229">
            <v>1210.3824370697187</v>
          </cell>
          <cell r="J229">
            <v>1</v>
          </cell>
          <cell r="K229">
            <v>0.21907494204779512</v>
          </cell>
          <cell r="L229">
            <v>1215.4512772843461</v>
          </cell>
          <cell r="M229">
            <v>0.92500000000000004</v>
          </cell>
          <cell r="N229">
            <v>0.20264432139421049</v>
          </cell>
          <cell r="O229">
            <v>1327.4210990847446</v>
          </cell>
          <cell r="P229">
            <v>0.87559558823529327</v>
          </cell>
          <cell r="Q229">
            <v>0.19182105274995195</v>
          </cell>
          <cell r="R229">
            <v>1599.7450212067406</v>
          </cell>
          <cell r="S229">
            <v>0.9073529411764697</v>
          </cell>
          <cell r="T229">
            <v>0.19877829300513156</v>
          </cell>
          <cell r="U229">
            <v>1603.9781836339851</v>
          </cell>
          <cell r="V229">
            <v>0.83930147058823446</v>
          </cell>
          <cell r="W229">
            <v>0.1838699210297467</v>
          </cell>
          <cell r="X229">
            <v>1732.3017610440133</v>
          </cell>
          <cell r="Y229">
            <v>0.96499999999999997</v>
          </cell>
          <cell r="Z229">
            <v>0.21140731907612229</v>
          </cell>
          <cell r="AA229">
            <v>1313.9548620137473</v>
          </cell>
          <cell r="AB229">
            <v>0.892625</v>
          </cell>
          <cell r="AC229">
            <v>0.19555177014541311</v>
          </cell>
          <cell r="AD229">
            <v>1429.8833202102264</v>
          </cell>
          <cell r="AE229">
            <v>0.92500000000000004</v>
          </cell>
          <cell r="AF229">
            <v>0.20264432139421049</v>
          </cell>
          <cell r="AG229">
            <v>1435.722930897397</v>
          </cell>
          <cell r="AH229">
            <v>0.87559558823529327</v>
          </cell>
          <cell r="AI229">
            <v>0.19182105274995195</v>
          </cell>
          <cell r="AJ229">
            <v>1715.5245471064404</v>
          </cell>
          <cell r="AK229">
            <v>0.80992591911764633</v>
          </cell>
          <cell r="AL229">
            <v>0.17743447379370558</v>
          </cell>
          <cell r="AM229">
            <v>1847.0925280249915</v>
          </cell>
          <cell r="AN229">
            <v>0.83930147058823446</v>
          </cell>
          <cell r="AO229">
            <v>0.1838699210297467</v>
          </cell>
          <cell r="AP229">
            <v>1851.9225958612938</v>
          </cell>
          <cell r="AQ229">
            <v>0.892625</v>
          </cell>
          <cell r="AR229">
            <v>0.19555177014541311</v>
          </cell>
          <cell r="AS229">
            <v>1541.9812738280034</v>
          </cell>
          <cell r="AT229">
            <v>0.80992591911764633</v>
          </cell>
          <cell r="AU229">
            <v>0.17743447379370558</v>
          </cell>
          <cell r="AV229">
            <v>1969.717636368561</v>
          </cell>
        </row>
        <row r="230">
          <cell r="B230">
            <v>94</v>
          </cell>
          <cell r="C230">
            <v>0.2376242176932776</v>
          </cell>
          <cell r="D230">
            <v>0.91078431372548929</v>
          </cell>
          <cell r="E230">
            <v>0.21642441003632812</v>
          </cell>
          <cell r="F230">
            <v>1195.1418983115971</v>
          </cell>
          <cell r="G230">
            <v>0.96499999999999997</v>
          </cell>
          <cell r="H230">
            <v>0.22930737007401289</v>
          </cell>
          <cell r="I230">
            <v>954.49873099198612</v>
          </cell>
          <cell r="J230">
            <v>1</v>
          </cell>
          <cell r="K230">
            <v>0.2376242176932776</v>
          </cell>
          <cell r="L230">
            <v>949.17635915135952</v>
          </cell>
          <cell r="M230">
            <v>0.92500000000000004</v>
          </cell>
          <cell r="N230">
            <v>0.21980240136628179</v>
          </cell>
          <cell r="O230">
            <v>1058.4267512563595</v>
          </cell>
          <cell r="P230">
            <v>0.87890686274509711</v>
          </cell>
          <cell r="Q230">
            <v>0.20884955568505661</v>
          </cell>
          <cell r="R230">
            <v>1292.8802471073693</v>
          </cell>
          <cell r="S230">
            <v>0.91078431372548929</v>
          </cell>
          <cell r="T230">
            <v>0.21642441003632812</v>
          </cell>
          <cell r="U230">
            <v>1285.1421382737499</v>
          </cell>
          <cell r="V230">
            <v>0.84247549019607759</v>
          </cell>
          <cell r="W230">
            <v>0.20019257928360351</v>
          </cell>
          <cell r="X230">
            <v>1413.7835730411593</v>
          </cell>
          <cell r="Y230">
            <v>0.96499999999999997</v>
          </cell>
          <cell r="Z230">
            <v>0.22930737007401289</v>
          </cell>
          <cell r="AA230">
            <v>1036.1751872483846</v>
          </cell>
          <cell r="AB230">
            <v>0.892625</v>
          </cell>
          <cell r="AC230">
            <v>0.21210931731846192</v>
          </cell>
          <cell r="AD230">
            <v>1150.2671058417161</v>
          </cell>
          <cell r="AE230">
            <v>0.92500000000000004</v>
          </cell>
          <cell r="AF230">
            <v>0.21980240136628179</v>
          </cell>
          <cell r="AG230">
            <v>1144.7818318555869</v>
          </cell>
          <cell r="AH230">
            <v>0.87890686274509711</v>
          </cell>
          <cell r="AI230">
            <v>0.20884955568505661</v>
          </cell>
          <cell r="AJ230">
            <v>1386.4508224620984</v>
          </cell>
          <cell r="AK230">
            <v>0.8129888480392149</v>
          </cell>
          <cell r="AL230">
            <v>0.19318583900867739</v>
          </cell>
          <cell r="AM230">
            <v>1519.3546372665917</v>
          </cell>
          <cell r="AN230">
            <v>0.84247549019607759</v>
          </cell>
          <cell r="AO230">
            <v>0.20019257928360351</v>
          </cell>
          <cell r="AP230">
            <v>1511.409734407074</v>
          </cell>
          <cell r="AQ230">
            <v>0.892625</v>
          </cell>
          <cell r="AR230">
            <v>0.21210931731846192</v>
          </cell>
          <cell r="AS230">
            <v>1240.4441061998584</v>
          </cell>
          <cell r="AT230">
            <v>0.8129888480392149</v>
          </cell>
          <cell r="AU230">
            <v>0.19318583900867739</v>
          </cell>
          <cell r="AV230">
            <v>1620.2218240373238</v>
          </cell>
        </row>
        <row r="231">
          <cell r="B231">
            <v>95</v>
          </cell>
          <cell r="C231">
            <v>0.25752766903788005</v>
          </cell>
          <cell r="D231">
            <v>0.91421568627450889</v>
          </cell>
          <cell r="E231">
            <v>0.23543583468414009</v>
          </cell>
          <cell r="F231">
            <v>936.48401805981234</v>
          </cell>
          <cell r="G231">
            <v>0.96499999999999997</v>
          </cell>
          <cell r="H231">
            <v>0.24851420062155424</v>
          </cell>
          <cell r="I231">
            <v>735.6251372492311</v>
          </cell>
          <cell r="J231">
            <v>1</v>
          </cell>
          <cell r="K231">
            <v>0.25752766903788005</v>
          </cell>
          <cell r="L231">
            <v>723.6290693550643</v>
          </cell>
          <cell r="M231">
            <v>0.92500000000000004</v>
          </cell>
          <cell r="N231">
            <v>0.23821309386003905</v>
          </cell>
          <cell r="O231">
            <v>825.78200965989936</v>
          </cell>
          <cell r="P231">
            <v>0.88221813725490106</v>
          </cell>
          <cell r="Q231">
            <v>0.2271955804701952</v>
          </cell>
          <cell r="R231">
            <v>1022.862781945009</v>
          </cell>
          <cell r="S231">
            <v>0.91421568627450889</v>
          </cell>
          <cell r="T231">
            <v>0.23543583468414009</v>
          </cell>
          <cell r="U231">
            <v>1007.0060091850282</v>
          </cell>
          <cell r="V231">
            <v>0.84564950980392073</v>
          </cell>
          <cell r="W231">
            <v>0.21777814708282961</v>
          </cell>
          <cell r="X231">
            <v>1130.7545930052609</v>
          </cell>
          <cell r="Y231">
            <v>0.96499999999999997</v>
          </cell>
          <cell r="Z231">
            <v>0.24851420062155424</v>
          </cell>
          <cell r="AA231">
            <v>798.57258012450973</v>
          </cell>
          <cell r="AB231">
            <v>0.892625</v>
          </cell>
          <cell r="AC231">
            <v>0.22987563557493768</v>
          </cell>
          <cell r="AD231">
            <v>906.28473528774668</v>
          </cell>
          <cell r="AE231">
            <v>0.92500000000000004</v>
          </cell>
          <cell r="AF231">
            <v>0.23821309386003905</v>
          </cell>
          <cell r="AG231">
            <v>893.15603617323791</v>
          </cell>
          <cell r="AH231">
            <v>0.88221813725490106</v>
          </cell>
          <cell r="AI231">
            <v>0.2271955804701952</v>
          </cell>
          <cell r="AJ231">
            <v>1096.8911842117079</v>
          </cell>
          <cell r="AK231">
            <v>0.81605177696078357</v>
          </cell>
          <cell r="AL231">
            <v>0.21015591193493058</v>
          </cell>
          <cell r="AM231">
            <v>1225.8368369145205</v>
          </cell>
          <cell r="AN231">
            <v>0.84564950980392073</v>
          </cell>
          <cell r="AO231">
            <v>0.21777814708282961</v>
          </cell>
          <cell r="AP231">
            <v>1208.8367213217757</v>
          </cell>
          <cell r="AQ231">
            <v>0.892625</v>
          </cell>
          <cell r="AR231">
            <v>0.22987563557493768</v>
          </cell>
          <cell r="AS231">
            <v>977.33435366209676</v>
          </cell>
          <cell r="AT231">
            <v>0.81605177696078357</v>
          </cell>
          <cell r="AU231">
            <v>0.21015591193493058</v>
          </cell>
          <cell r="AV231">
            <v>1307.2179115805038</v>
          </cell>
        </row>
        <row r="232">
          <cell r="B232">
            <v>96</v>
          </cell>
          <cell r="C232">
            <v>0.27800064881697367</v>
          </cell>
          <cell r="D232">
            <v>0.91764705882352848</v>
          </cell>
          <cell r="E232">
            <v>0.25510647773792855</v>
          </cell>
          <cell r="F232">
            <v>716.0021215995431</v>
          </cell>
          <cell r="G232">
            <v>0.96499999999999997</v>
          </cell>
          <cell r="H232">
            <v>0.2682706261083796</v>
          </cell>
          <cell r="I232">
            <v>552.81184430861731</v>
          </cell>
          <cell r="J232">
            <v>1</v>
          </cell>
          <cell r="K232">
            <v>0.27800064881697367</v>
          </cell>
          <cell r="L232">
            <v>537.2745618760041</v>
          </cell>
          <cell r="M232">
            <v>0.92500000000000004</v>
          </cell>
          <cell r="N232">
            <v>0.25715060015570068</v>
          </cell>
          <cell r="O232">
            <v>629.0699222848541</v>
          </cell>
          <cell r="P232">
            <v>0.88552941176470501</v>
          </cell>
          <cell r="Q232">
            <v>0.24617775101710104</v>
          </cell>
          <cell r="R232">
            <v>790.472878459654</v>
          </cell>
          <cell r="S232">
            <v>0.91764705882352848</v>
          </cell>
          <cell r="T232">
            <v>0.25510647773792855</v>
          </cell>
          <cell r="U232">
            <v>769.9207088806063</v>
          </cell>
          <cell r="V232">
            <v>0.84882352941176387</v>
          </cell>
          <cell r="W232">
            <v>0.23597349190758388</v>
          </cell>
          <cell r="X232">
            <v>884.50095293517597</v>
          </cell>
          <cell r="Y232">
            <v>0.96499999999999997</v>
          </cell>
          <cell r="Z232">
            <v>0.2682706261083796</v>
          </cell>
          <cell r="AA232">
            <v>600.11595373657508</v>
          </cell>
          <cell r="AB232">
            <v>0.892625</v>
          </cell>
          <cell r="AC232">
            <v>0.24815032915025112</v>
          </cell>
          <cell r="AD232">
            <v>697.95195575161176</v>
          </cell>
          <cell r="AE232">
            <v>0.92500000000000004</v>
          </cell>
          <cell r="AF232">
            <v>0.25715060015570068</v>
          </cell>
          <cell r="AG232">
            <v>680.3945734966419</v>
          </cell>
          <cell r="AH232">
            <v>0.88552941176470501</v>
          </cell>
          <cell r="AI232">
            <v>0.24617775101710104</v>
          </cell>
          <cell r="AJ232">
            <v>847.68235490208917</v>
          </cell>
          <cell r="AK232">
            <v>0.81911470588235213</v>
          </cell>
          <cell r="AL232">
            <v>0.22771441969081846</v>
          </cell>
          <cell r="AM232">
            <v>968.21997856931876</v>
          </cell>
          <cell r="AN232">
            <v>0.84882352941176387</v>
          </cell>
          <cell r="AO232">
            <v>0.23597349190758388</v>
          </cell>
          <cell r="AP232">
            <v>945.57850002663656</v>
          </cell>
          <cell r="AQ232">
            <v>0.892625</v>
          </cell>
          <cell r="AR232">
            <v>0.24815032915025112</v>
          </cell>
          <cell r="AS232">
            <v>752.66899794480139</v>
          </cell>
          <cell r="AT232">
            <v>0.81911470588235213</v>
          </cell>
          <cell r="AU232">
            <v>0.22771441969081846</v>
          </cell>
          <cell r="AV232">
            <v>1032.4983392746276</v>
          </cell>
        </row>
        <row r="233">
          <cell r="B233">
            <v>97</v>
          </cell>
          <cell r="C233">
            <v>0.29968531995689851</v>
          </cell>
          <cell r="D233">
            <v>0.92107843137254808</v>
          </cell>
          <cell r="E233">
            <v>0.27603368441128023</v>
          </cell>
          <cell r="F233">
            <v>533.34534230539964</v>
          </cell>
          <cell r="G233">
            <v>0.96499999999999997</v>
          </cell>
          <cell r="H233">
            <v>0.28919633375840703</v>
          </cell>
          <cell r="I233">
            <v>404.50866471581651</v>
          </cell>
          <cell r="J233">
            <v>1</v>
          </cell>
          <cell r="K233">
            <v>0.29968531995689851</v>
          </cell>
          <cell r="L233">
            <v>387.91188508161969</v>
          </cell>
          <cell r="M233">
            <v>0.92500000000000004</v>
          </cell>
          <cell r="N233">
            <v>0.27720892096013111</v>
          </cell>
          <cell r="O233">
            <v>467.3042142294039</v>
          </cell>
          <cell r="P233">
            <v>0.88884068627450885</v>
          </cell>
          <cell r="Q233">
            <v>0.26637250545688546</v>
          </cell>
          <cell r="R233">
            <v>595.87604300044211</v>
          </cell>
          <cell r="S233">
            <v>0.92107843137254808</v>
          </cell>
          <cell r="T233">
            <v>0.27603368441128023</v>
          </cell>
          <cell r="U233">
            <v>573.50894870058573</v>
          </cell>
          <cell r="V233">
            <v>0.851997549019607</v>
          </cell>
          <cell r="W233">
            <v>0.25533115808043427</v>
          </cell>
          <cell r="X233">
            <v>675.78217447547695</v>
          </cell>
          <cell r="Y233">
            <v>0.96499999999999997</v>
          </cell>
          <cell r="Z233">
            <v>0.28919633375840703</v>
          </cell>
          <cell r="AA233">
            <v>439.1224710900367</v>
          </cell>
          <cell r="AB233">
            <v>0.892625</v>
          </cell>
          <cell r="AC233">
            <v>0.26750660872652654</v>
          </cell>
          <cell r="AD233">
            <v>524.75494820078779</v>
          </cell>
          <cell r="AE233">
            <v>0.92500000000000004</v>
          </cell>
          <cell r="AF233">
            <v>0.27720892096013111</v>
          </cell>
          <cell r="AG233">
            <v>505.43070057929845</v>
          </cell>
          <cell r="AH233">
            <v>0.88884068627450885</v>
          </cell>
          <cell r="AI233">
            <v>0.26637250545688546</v>
          </cell>
          <cell r="AJ233">
            <v>639.00181919541274</v>
          </cell>
          <cell r="AK233">
            <v>0.8221776348039207</v>
          </cell>
          <cell r="AL233">
            <v>0.24639456754761904</v>
          </cell>
          <cell r="AM233">
            <v>747.74232801634957</v>
          </cell>
          <cell r="AN233">
            <v>0.851997549019607</v>
          </cell>
          <cell r="AO233">
            <v>0.25533115808043427</v>
          </cell>
          <cell r="AP233">
            <v>722.44703950261578</v>
          </cell>
          <cell r="AQ233">
            <v>0.892625</v>
          </cell>
          <cell r="AR233">
            <v>0.26750660872652654</v>
          </cell>
          <cell r="AS233">
            <v>565.89393836360921</v>
          </cell>
          <cell r="AT233">
            <v>0.8221776348039207</v>
          </cell>
          <cell r="AU233">
            <v>0.24639456754761904</v>
          </cell>
          <cell r="AV233">
            <v>797.38357911497189</v>
          </cell>
        </row>
        <row r="234">
          <cell r="B234">
            <v>98</v>
          </cell>
          <cell r="C234">
            <v>0.32264302167819708</v>
          </cell>
          <cell r="D234">
            <v>0.92450980392156767</v>
          </cell>
          <cell r="E234">
            <v>0.29828663670837208</v>
          </cell>
          <cell r="F234">
            <v>386.12406240524467</v>
          </cell>
          <cell r="G234">
            <v>0.96499999999999997</v>
          </cell>
          <cell r="H234">
            <v>0.31135051591946017</v>
          </cell>
          <cell r="I234">
            <v>287.52624190649368</v>
          </cell>
          <cell r="J234">
            <v>1</v>
          </cell>
          <cell r="K234">
            <v>0.32264302167819708</v>
          </cell>
          <cell r="L234">
            <v>271.66038768585082</v>
          </cell>
          <cell r="M234">
            <v>0.92500000000000004</v>
          </cell>
          <cell r="N234">
            <v>0.29844479505233229</v>
          </cell>
          <cell r="O234">
            <v>337.76331724274888</v>
          </cell>
          <cell r="P234">
            <v>0.8921519607843128</v>
          </cell>
          <cell r="Q234">
            <v>0.28784660442357907</v>
          </cell>
          <cell r="R234">
            <v>437.15104848467951</v>
          </cell>
          <cell r="S234">
            <v>0.92450980392156767</v>
          </cell>
          <cell r="T234">
            <v>0.29828663670837208</v>
          </cell>
          <cell r="U234">
            <v>415.20116054792311</v>
          </cell>
          <cell r="V234">
            <v>0.85517156862745014</v>
          </cell>
          <cell r="W234">
            <v>0.27591513895524422</v>
          </cell>
          <cell r="X234">
            <v>503.23392925653934</v>
          </cell>
          <cell r="Y234">
            <v>0.96499999999999997</v>
          </cell>
          <cell r="Z234">
            <v>0.31135051591946017</v>
          </cell>
          <cell r="AA234">
            <v>312.12986237986598</v>
          </cell>
          <cell r="AB234">
            <v>0.892625</v>
          </cell>
          <cell r="AC234">
            <v>0.2879992272255007</v>
          </cell>
          <cell r="AD234">
            <v>384.37953159513097</v>
          </cell>
          <cell r="AE234">
            <v>0.92500000000000004</v>
          </cell>
          <cell r="AF234">
            <v>0.29844479505233229</v>
          </cell>
          <cell r="AG234">
            <v>365.32080145158795</v>
          </cell>
          <cell r="AH234">
            <v>0.8921519607843128</v>
          </cell>
          <cell r="AI234">
            <v>0.28784660442357907</v>
          </cell>
          <cell r="AJ234">
            <v>468.78930362482288</v>
          </cell>
          <cell r="AK234">
            <v>0.82524056372548937</v>
          </cell>
          <cell r="AL234">
            <v>0.26625810909181064</v>
          </cell>
          <cell r="AM234">
            <v>563.50268046771123</v>
          </cell>
          <cell r="AN234">
            <v>0.85517156862745014</v>
          </cell>
          <cell r="AO234">
            <v>0.27591513895524422</v>
          </cell>
          <cell r="AP234">
            <v>537.98380025463166</v>
          </cell>
          <cell r="AQ234">
            <v>0.892625</v>
          </cell>
          <cell r="AR234">
            <v>0.2879992272255007</v>
          </cell>
          <cell r="AS234">
            <v>414.51357001306206</v>
          </cell>
          <cell r="AT234">
            <v>0.82524056372548937</v>
          </cell>
          <cell r="AU234">
            <v>0.26625810909181064</v>
          </cell>
          <cell r="AV234">
            <v>600.91259696936572</v>
          </cell>
        </row>
        <row r="235">
          <cell r="B235">
            <v>99</v>
          </cell>
          <cell r="C235">
            <v>0.34602773650175234</v>
          </cell>
          <cell r="D235">
            <v>0.92794117647058727</v>
          </cell>
          <cell r="E235">
            <v>0.32109338490089046</v>
          </cell>
          <cell r="F235">
            <v>270.94841447821068</v>
          </cell>
          <cell r="G235">
            <v>0.96499999999999997</v>
          </cell>
          <cell r="H235">
            <v>0.33391676572419099</v>
          </cell>
          <cell r="I235">
            <v>198.00479814852338</v>
          </cell>
          <cell r="J235">
            <v>1</v>
          </cell>
          <cell r="K235">
            <v>0.34602773650175234</v>
          </cell>
          <cell r="L235">
            <v>184.01105933261744</v>
          </cell>
          <cell r="M235">
            <v>0.92500000000000004</v>
          </cell>
          <cell r="N235">
            <v>0.32007565626412093</v>
          </cell>
          <cell r="O235">
            <v>236.95961325204078</v>
          </cell>
          <cell r="P235">
            <v>0.89546323529411664</v>
          </cell>
          <cell r="Q235">
            <v>0.30985511642935926</v>
          </cell>
          <cell r="R235">
            <v>311.31860355815718</v>
          </cell>
          <cell r="S235">
            <v>0.92794117647058727</v>
          </cell>
          <cell r="T235">
            <v>0.32109338490089046</v>
          </cell>
          <cell r="U235">
            <v>291.35220281067029</v>
          </cell>
          <cell r="V235">
            <v>0.85834558823529328</v>
          </cell>
          <cell r="W235">
            <v>0.2970113810333237</v>
          </cell>
          <cell r="X235">
            <v>364.38406973872776</v>
          </cell>
          <cell r="Y235">
            <v>0.96499999999999997</v>
          </cell>
          <cell r="Z235">
            <v>0.33391676572419099</v>
          </cell>
          <cell r="AA235">
            <v>214.94806869402461</v>
          </cell>
          <cell r="AB235">
            <v>0.892625</v>
          </cell>
          <cell r="AC235">
            <v>0.30887300829487668</v>
          </cell>
          <cell r="AD235">
            <v>273.67852353443328</v>
          </cell>
          <cell r="AE235">
            <v>0.92500000000000004</v>
          </cell>
          <cell r="AF235">
            <v>0.32007565626412093</v>
          </cell>
          <cell r="AG235">
            <v>256.29270973401498</v>
          </cell>
          <cell r="AH235">
            <v>0.89546323529411664</v>
          </cell>
          <cell r="AI235">
            <v>0.30985511642935926</v>
          </cell>
          <cell r="AJ235">
            <v>333.8498943863234</v>
          </cell>
          <cell r="AK235">
            <v>0.82830349264705794</v>
          </cell>
          <cell r="AL235">
            <v>0.28661598269715732</v>
          </cell>
          <cell r="AM235">
            <v>413.46552229821168</v>
          </cell>
          <cell r="AN235">
            <v>0.85834558823529328</v>
          </cell>
          <cell r="AO235">
            <v>0.2970113810333237</v>
          </cell>
          <cell r="AP235">
            <v>389.5459252517046</v>
          </cell>
          <cell r="AQ235">
            <v>0.892625</v>
          </cell>
          <cell r="AR235">
            <v>0.30887300829487668</v>
          </cell>
          <cell r="AS235">
            <v>295.13398217481671</v>
          </cell>
          <cell r="AT235">
            <v>0.82830349264705794</v>
          </cell>
          <cell r="AU235">
            <v>0.28661598269715732</v>
          </cell>
          <cell r="AV235">
            <v>440.91474517085317</v>
          </cell>
        </row>
        <row r="236">
          <cell r="B236">
            <v>100</v>
          </cell>
          <cell r="C236">
            <v>0.37046854279378294</v>
          </cell>
          <cell r="D236">
            <v>0.93137254901960687</v>
          </cell>
          <cell r="E236">
            <v>0.34504423103342491</v>
          </cell>
          <cell r="F236">
            <v>183.94867093987258</v>
          </cell>
          <cell r="G236">
            <v>0.96499999999999997</v>
          </cell>
          <cell r="H236">
            <v>0.35750214379600054</v>
          </cell>
          <cell r="I236">
            <v>131.88767635289716</v>
          </cell>
          <cell r="J236">
            <v>1</v>
          </cell>
          <cell r="K236">
            <v>0.37046854279378294</v>
          </cell>
          <cell r="L236">
            <v>120.33812898046217</v>
          </cell>
          <cell r="M236">
            <v>0.92500000000000004</v>
          </cell>
          <cell r="N236">
            <v>0.34268340208424924</v>
          </cell>
          <cell r="O236">
            <v>161.11460953230153</v>
          </cell>
          <cell r="P236">
            <v>0.8987745098039206</v>
          </cell>
          <cell r="Q236">
            <v>0.33296768294725504</v>
          </cell>
          <cell r="R236">
            <v>214.85494140601884</v>
          </cell>
          <cell r="S236">
            <v>0.93137254901960687</v>
          </cell>
          <cell r="T236">
            <v>0.34504423103342491</v>
          </cell>
          <cell r="U236">
            <v>197.80093781186144</v>
          </cell>
          <cell r="V236">
            <v>0.86151960784313641</v>
          </cell>
          <cell r="W236">
            <v>0.31916591370591807</v>
          </cell>
          <cell r="X236">
            <v>256.15785395908529</v>
          </cell>
          <cell r="Y236">
            <v>0.96499999999999997</v>
          </cell>
          <cell r="Z236">
            <v>0.35750214379600054</v>
          </cell>
          <cell r="AA236">
            <v>143.17330479705467</v>
          </cell>
          <cell r="AB236">
            <v>0.892625</v>
          </cell>
          <cell r="AC236">
            <v>0.33068948301130052</v>
          </cell>
          <cell r="AD236">
            <v>189.14661466465265</v>
          </cell>
          <cell r="AE236">
            <v>0.92500000000000004</v>
          </cell>
          <cell r="AF236">
            <v>0.34268340208424924</v>
          </cell>
          <cell r="AG236">
            <v>174.25965247019028</v>
          </cell>
          <cell r="AH236">
            <v>0.8987745098039206</v>
          </cell>
          <cell r="AI236">
            <v>0.33296768294725504</v>
          </cell>
          <cell r="AJ236">
            <v>230.40479649131987</v>
          </cell>
          <cell r="AK236">
            <v>0.83136642156862661</v>
          </cell>
          <cell r="AL236">
            <v>0.30799510672621094</v>
          </cell>
          <cell r="AM236">
            <v>294.95969531331633</v>
          </cell>
          <cell r="AN236">
            <v>0.86151960784313641</v>
          </cell>
          <cell r="AO236">
            <v>0.31916591370591807</v>
          </cell>
          <cell r="AP236">
            <v>273.84635201679191</v>
          </cell>
          <cell r="AQ236">
            <v>0.892625</v>
          </cell>
          <cell r="AR236">
            <v>0.33068948301130052</v>
          </cell>
          <cell r="AS236">
            <v>203.97506125043455</v>
          </cell>
          <cell r="AT236">
            <v>0.83136642156862661</v>
          </cell>
          <cell r="AU236">
            <v>0.30799510672621094</v>
          </cell>
          <cell r="AV236">
            <v>314.54153219804243</v>
          </cell>
        </row>
        <row r="237">
          <cell r="B237">
            <v>101</v>
          </cell>
          <cell r="C237">
            <v>0.39507654444426671</v>
          </cell>
          <cell r="D237">
            <v>0.93480392156862646</v>
          </cell>
          <cell r="E237">
            <v>0.36931910306628224</v>
          </cell>
          <cell r="F237">
            <v>120.47824322580372</v>
          </cell>
          <cell r="G237">
            <v>0.96499999999999997</v>
          </cell>
          <cell r="H237">
            <v>0.38124886538871738</v>
          </cell>
          <cell r="I237">
            <v>84.737549316463344</v>
          </cell>
          <cell r="J237">
            <v>1</v>
          </cell>
          <cell r="K237">
            <v>0.39507654444426671</v>
          </cell>
          <cell r="L237">
            <v>75.756637694540046</v>
          </cell>
          <cell r="M237">
            <v>0.92500000000000004</v>
          </cell>
          <cell r="N237">
            <v>0.3654458036109467</v>
          </cell>
          <cell r="O237">
            <v>105.90330701229702</v>
          </cell>
          <cell r="P237">
            <v>0.90208578431372455</v>
          </cell>
          <cell r="Q237">
            <v>0.35639293445896236</v>
          </cell>
          <cell r="R237">
            <v>143.3151893962885</v>
          </cell>
          <cell r="S237">
            <v>0.93480392156862646</v>
          </cell>
          <cell r="T237">
            <v>0.36931910306628224</v>
          </cell>
          <cell r="U237">
            <v>129.55086532687741</v>
          </cell>
          <cell r="V237">
            <v>0.86469362745097955</v>
          </cell>
          <cell r="W237">
            <v>0.34162017033631115</v>
          </cell>
          <cell r="X237">
            <v>174.4009984472867</v>
          </cell>
          <cell r="Y237">
            <v>0.96499999999999997</v>
          </cell>
          <cell r="Z237">
            <v>0.38124886538871738</v>
          </cell>
          <cell r="AA237">
            <v>91.988541397749415</v>
          </cell>
          <cell r="AB237">
            <v>0.892625</v>
          </cell>
          <cell r="AC237">
            <v>0.35265520048456356</v>
          </cell>
          <cell r="AD237">
            <v>126.59781844786099</v>
          </cell>
          <cell r="AE237">
            <v>0.92500000000000004</v>
          </cell>
          <cell r="AF237">
            <v>0.3654458036109467</v>
          </cell>
          <cell r="AG237">
            <v>114.54376191568652</v>
          </cell>
          <cell r="AH237">
            <v>0.90208578431372455</v>
          </cell>
          <cell r="AI237">
            <v>0.35639293445896236</v>
          </cell>
          <cell r="AJ237">
            <v>153.68744526367126</v>
          </cell>
          <cell r="AK237">
            <v>0.83442935049019529</v>
          </cell>
          <cell r="AL237">
            <v>0.32966346437454025</v>
          </cell>
          <cell r="AM237">
            <v>204.11355247536079</v>
          </cell>
          <cell r="AN237">
            <v>0.86469362745097955</v>
          </cell>
          <cell r="AO237">
            <v>0.34162017033631115</v>
          </cell>
          <cell r="AP237">
            <v>186.44393086032005</v>
          </cell>
          <cell r="AQ237">
            <v>0.892625</v>
          </cell>
          <cell r="AR237">
            <v>0.35265520048456356</v>
          </cell>
          <cell r="AS237">
            <v>136.52265369833</v>
          </cell>
          <cell r="AT237">
            <v>0.83442935049019529</v>
          </cell>
          <cell r="AU237">
            <v>0.32966346437454025</v>
          </cell>
          <cell r="AV237">
            <v>217.66427941888043</v>
          </cell>
        </row>
        <row r="238">
          <cell r="B238">
            <v>102</v>
          </cell>
          <cell r="C238">
            <v>0.41928630405032608</v>
          </cell>
          <cell r="D238">
            <v>0.93823529411764606</v>
          </cell>
          <cell r="E238">
            <v>0.39338920880015843</v>
          </cell>
          <cell r="F238">
            <v>75.983326498648495</v>
          </cell>
          <cell r="G238">
            <v>0.96499999999999997</v>
          </cell>
          <cell r="H238">
            <v>0.40461128340856467</v>
          </cell>
          <cell r="I238">
            <v>52.431454783741209</v>
          </cell>
          <cell r="J238">
            <v>1</v>
          </cell>
          <cell r="K238">
            <v>0.41928630405032608</v>
          </cell>
          <cell r="L238">
            <v>45.826967055464884</v>
          </cell>
          <cell r="M238">
            <v>0.92500000000000004</v>
          </cell>
          <cell r="N238">
            <v>0.38783983124655164</v>
          </cell>
          <cell r="O238">
            <v>67.201387876131335</v>
          </cell>
          <cell r="P238">
            <v>0.90539705882352839</v>
          </cell>
          <cell r="Q238">
            <v>0.37962058649215291</v>
          </cell>
          <cell r="R238">
            <v>92.238668494803278</v>
          </cell>
          <cell r="S238">
            <v>0.93823529411764606</v>
          </cell>
          <cell r="T238">
            <v>0.39338920880015843</v>
          </cell>
          <cell r="U238">
            <v>81.705255942894325</v>
          </cell>
          <cell r="V238">
            <v>0.86786764705882269</v>
          </cell>
          <cell r="W238">
            <v>0.36388501814014662</v>
          </cell>
          <cell r="X238">
            <v>114.82209965090189</v>
          </cell>
          <cell r="Y238">
            <v>0.96499999999999997</v>
          </cell>
          <cell r="Z238">
            <v>0.40461128340856467</v>
          </cell>
          <cell r="AA238">
            <v>56.918014361094393</v>
          </cell>
          <cell r="AB238">
            <v>0.892625</v>
          </cell>
          <cell r="AC238">
            <v>0.37426543715292232</v>
          </cell>
          <cell r="AD238">
            <v>81.952439402222197</v>
          </cell>
          <cell r="AE238">
            <v>0.92500000000000004</v>
          </cell>
          <cell r="AF238">
            <v>0.38783983124655164</v>
          </cell>
          <cell r="AG238">
            <v>72.684224793787507</v>
          </cell>
          <cell r="AH238">
            <v>0.90539705882352839</v>
          </cell>
          <cell r="AI238">
            <v>0.37962058649215291</v>
          </cell>
          <cell r="AJ238">
            <v>98.914325656650306</v>
          </cell>
          <cell r="AK238">
            <v>0.83749227941176385</v>
          </cell>
          <cell r="AL238">
            <v>0.35114904250524148</v>
          </cell>
          <cell r="AM238">
            <v>136.82477164053884</v>
          </cell>
          <cell r="AN238">
            <v>0.86786764705882269</v>
          </cell>
          <cell r="AO238">
            <v>0.36388501814014662</v>
          </cell>
          <cell r="AP238">
            <v>122.75092344164611</v>
          </cell>
          <cell r="AQ238">
            <v>0.892625</v>
          </cell>
          <cell r="AR238">
            <v>0.37426543715292232</v>
          </cell>
          <cell r="AS238">
            <v>88.377229887660789</v>
          </cell>
          <cell r="AT238">
            <v>0.83749227941176385</v>
          </cell>
          <cell r="AU238">
            <v>0.35114904250524148</v>
          </cell>
          <cell r="AV238">
            <v>145.90831899506438</v>
          </cell>
        </row>
        <row r="239">
          <cell r="B239">
            <v>103</v>
          </cell>
          <cell r="C239">
            <v>0.44407691366906804</v>
          </cell>
          <cell r="D239">
            <v>0.94166666666666565</v>
          </cell>
          <cell r="E239">
            <v>0.41817242703837193</v>
          </cell>
          <cell r="F239">
            <v>46.092305805341049</v>
          </cell>
          <cell r="G239">
            <v>0.96499999999999997</v>
          </cell>
          <cell r="H239">
            <v>0.42853422169065064</v>
          </cell>
          <cell r="I239">
            <v>31.217096572713551</v>
          </cell>
          <cell r="J239">
            <v>1</v>
          </cell>
          <cell r="K239">
            <v>0.44407691366906804</v>
          </cell>
          <cell r="L239">
            <v>26.61234741294296</v>
          </cell>
          <cell r="M239">
            <v>0.92500000000000004</v>
          </cell>
          <cell r="N239">
            <v>0.41077114514388796</v>
          </cell>
          <cell r="O239">
            <v>41.138012942718497</v>
          </cell>
          <cell r="P239">
            <v>0.90870833333333234</v>
          </cell>
          <cell r="Q239">
            <v>0.40353639209202891</v>
          </cell>
          <cell r="R239">
            <v>57.222971063550787</v>
          </cell>
          <cell r="S239">
            <v>0.94166666666666565</v>
          </cell>
          <cell r="T239">
            <v>0.41817242703837193</v>
          </cell>
          <cell r="U239">
            <v>49.563289952704679</v>
          </cell>
          <cell r="V239">
            <v>0.87104166666666583</v>
          </cell>
          <cell r="W239">
            <v>0.38680949501049411</v>
          </cell>
          <cell r="X239">
            <v>73.040057836543738</v>
          </cell>
          <cell r="Y239">
            <v>0.96499999999999997</v>
          </cell>
          <cell r="Z239">
            <v>0.42853422169065064</v>
          </cell>
          <cell r="AA239">
            <v>33.888343521384876</v>
          </cell>
          <cell r="AB239">
            <v>0.892625</v>
          </cell>
          <cell r="AC239">
            <v>0.39639415506385184</v>
          </cell>
          <cell r="AD239">
            <v>51.280473843601129</v>
          </cell>
          <cell r="AE239">
            <v>0.92500000000000004</v>
          </cell>
          <cell r="AF239">
            <v>0.41077114514388796</v>
          </cell>
          <cell r="AG239">
            <v>44.494387315478534</v>
          </cell>
          <cell r="AH239">
            <v>0.90870833333333234</v>
          </cell>
          <cell r="AI239">
            <v>0.40353639209202891</v>
          </cell>
          <cell r="AJ239">
            <v>61.364411338396906</v>
          </cell>
          <cell r="AK239">
            <v>0.84055520833333242</v>
          </cell>
          <cell r="AL239">
            <v>0.37327116268512678</v>
          </cell>
          <cell r="AM239">
            <v>88.778884087965309</v>
          </cell>
          <cell r="AN239">
            <v>0.87104166666666583</v>
          </cell>
          <cell r="AO239">
            <v>0.38680949501049411</v>
          </cell>
          <cell r="AP239">
            <v>78.083701438362965</v>
          </cell>
          <cell r="AQ239">
            <v>0.892625</v>
          </cell>
          <cell r="AR239">
            <v>0.39639415506385184</v>
          </cell>
          <cell r="AS239">
            <v>55.300687309391108</v>
          </cell>
          <cell r="AT239">
            <v>0.84055520833333242</v>
          </cell>
          <cell r="AU239">
            <v>0.37327116268512678</v>
          </cell>
          <cell r="AV239">
            <v>94.672752486398181</v>
          </cell>
        </row>
        <row r="240">
          <cell r="B240">
            <v>104</v>
          </cell>
          <cell r="C240">
            <v>0.46930430832571435</v>
          </cell>
          <cell r="D240">
            <v>0.94509803921568525</v>
          </cell>
          <cell r="E240">
            <v>0.44353858159410603</v>
          </cell>
          <cell r="F240">
            <v>26.817774418926739</v>
          </cell>
          <cell r="G240">
            <v>0.96499999999999997</v>
          </cell>
          <cell r="H240">
            <v>0.45287865753431433</v>
          </cell>
          <cell r="I240">
            <v>17.839502389483869</v>
          </cell>
          <cell r="J240">
            <v>1</v>
          </cell>
          <cell r="K240">
            <v>0.46930430832571435</v>
          </cell>
          <cell r="L240">
            <v>14.794418308314242</v>
          </cell>
          <cell r="M240">
            <v>0.92500000000000004</v>
          </cell>
          <cell r="N240">
            <v>0.43410648520128581</v>
          </cell>
          <cell r="O240">
            <v>24.239704257293933</v>
          </cell>
          <cell r="P240">
            <v>0.91201960784313618</v>
          </cell>
          <cell r="Q240">
            <v>0.4280147312383123</v>
          </cell>
          <cell r="R240">
            <v>34.13141977577893</v>
          </cell>
          <cell r="S240">
            <v>0.94509803921568525</v>
          </cell>
          <cell r="T240">
            <v>0.44353858159410603</v>
          </cell>
          <cell r="U240">
            <v>28.837288701175606</v>
          </cell>
          <cell r="V240">
            <v>0.87421568627450885</v>
          </cell>
          <cell r="W240">
            <v>0.41027318797454809</v>
          </cell>
          <cell r="X240">
            <v>44.787469949252973</v>
          </cell>
          <cell r="Y240">
            <v>0.96499999999999997</v>
          </cell>
          <cell r="Z240">
            <v>0.45287865753431433</v>
          </cell>
          <cell r="AA240">
            <v>19.366028606062802</v>
          </cell>
          <cell r="AB240">
            <v>0.892625</v>
          </cell>
          <cell r="AC240">
            <v>0.41891275821924079</v>
          </cell>
          <cell r="AD240">
            <v>30.953193743092903</v>
          </cell>
          <cell r="AE240">
            <v>0.92500000000000004</v>
          </cell>
          <cell r="AF240">
            <v>0.43410648520128581</v>
          </cell>
          <cell r="AG240">
            <v>26.217376885423732</v>
          </cell>
          <cell r="AH240">
            <v>0.91201960784313618</v>
          </cell>
          <cell r="AI240">
            <v>0.4280147312383123</v>
          </cell>
          <cell r="AJ240">
            <v>36.601638184049023</v>
          </cell>
          <cell r="AK240">
            <v>0.84361813725490098</v>
          </cell>
          <cell r="AL240">
            <v>0.39591362639543887</v>
          </cell>
          <cell r="AM240">
            <v>55.640286802562393</v>
          </cell>
          <cell r="AN240">
            <v>0.87421568627450885</v>
          </cell>
          <cell r="AO240">
            <v>0.41027318797454809</v>
          </cell>
          <cell r="AP240">
            <v>47.880184316439596</v>
          </cell>
          <cell r="AQ240">
            <v>0.892625</v>
          </cell>
          <cell r="AR240">
            <v>0.41891275821924079</v>
          </cell>
          <cell r="AS240">
            <v>33.379818088934741</v>
          </cell>
          <cell r="AT240">
            <v>0.84361813725490098</v>
          </cell>
          <cell r="AU240">
            <v>0.39591362639543887</v>
          </cell>
          <cell r="AV240">
            <v>59.3341440911991</v>
          </cell>
        </row>
        <row r="241">
          <cell r="B241">
            <v>105</v>
          </cell>
          <cell r="C241">
            <v>0.49480663589158641</v>
          </cell>
          <cell r="D241">
            <v>0.94852941176470484</v>
          </cell>
          <cell r="E241">
            <v>0.46933864727951896</v>
          </cell>
          <cell r="F241">
            <v>14.923056791645273</v>
          </cell>
          <cell r="G241">
            <v>0.96499999999999997</v>
          </cell>
          <cell r="H241">
            <v>0.47748840363538086</v>
          </cell>
          <cell r="I241">
            <v>9.760372496254222</v>
          </cell>
          <cell r="J241">
            <v>1</v>
          </cell>
          <cell r="K241">
            <v>0.49480663589158641</v>
          </cell>
          <cell r="L241">
            <v>7.8513340570495416</v>
          </cell>
          <cell r="M241">
            <v>0.92500000000000004</v>
          </cell>
          <cell r="N241">
            <v>0.45769613819971744</v>
          </cell>
          <cell r="O241">
            <v>13.71709143984142</v>
          </cell>
          <cell r="P241">
            <v>0.91533088235294013</v>
          </cell>
          <cell r="Q241">
            <v>0.45291179462473574</v>
          </cell>
          <cell r="R241">
            <v>19.522669313666896</v>
          </cell>
          <cell r="S241">
            <v>0.94852941176470484</v>
          </cell>
          <cell r="T241">
            <v>0.46933864727951896</v>
          </cell>
          <cell r="U241">
            <v>16.046838573636439</v>
          </cell>
          <cell r="V241">
            <v>0.87738970588235199</v>
          </cell>
          <cell r="W241">
            <v>0.43413824873355505</v>
          </cell>
          <cell r="X241">
            <v>26.412371871858685</v>
          </cell>
          <cell r="Y241">
            <v>0.96499999999999997</v>
          </cell>
          <cell r="Z241">
            <v>0.47748840363538086</v>
          </cell>
          <cell r="AA241">
            <v>10.595567569177952</v>
          </cell>
          <cell r="AB241">
            <v>0.892625</v>
          </cell>
          <cell r="AC241">
            <v>0.44167677336272732</v>
          </cell>
          <cell r="AD241">
            <v>17.986505976479311</v>
          </cell>
          <cell r="AE241">
            <v>0.92500000000000004</v>
          </cell>
          <cell r="AF241">
            <v>0.45769613819971744</v>
          </cell>
          <cell r="AG241">
            <v>14.836243554495002</v>
          </cell>
          <cell r="AH241">
            <v>0.91533088235294013</v>
          </cell>
          <cell r="AI241">
            <v>0.45291179462473574</v>
          </cell>
          <cell r="AJ241">
            <v>20.935597853821335</v>
          </cell>
          <cell r="AK241">
            <v>0.84668106617646965</v>
          </cell>
          <cell r="AL241">
            <v>0.4189434100278806</v>
          </cell>
          <cell r="AM241">
            <v>33.611539080877641</v>
          </cell>
          <cell r="AN241">
            <v>0.87738970588235199</v>
          </cell>
          <cell r="AO241">
            <v>0.43413824873355505</v>
          </cell>
          <cell r="AP241">
            <v>28.236228456124966</v>
          </cell>
          <cell r="AQ241">
            <v>0.892625</v>
          </cell>
          <cell r="AR241">
            <v>0.44167677336272732</v>
          </cell>
          <cell r="AS241">
            <v>19.396586424442582</v>
          </cell>
          <cell r="AT241">
            <v>0.84668106617646965</v>
          </cell>
          <cell r="AU241">
            <v>0.4189434100278806</v>
          </cell>
          <cell r="AV241">
            <v>35.842947934982966</v>
          </cell>
        </row>
        <row r="242">
          <cell r="B242">
            <v>106</v>
          </cell>
          <cell r="C242">
            <v>0.52042200011447537</v>
          </cell>
          <cell r="D242">
            <v>0.95196078431372444</v>
          </cell>
          <cell r="E242">
            <v>0.49542133540309319</v>
          </cell>
          <cell r="F242">
            <v>7.919089503779043</v>
          </cell>
          <cell r="G242">
            <v>0.96499999999999997</v>
          </cell>
          <cell r="H242">
            <v>0.50220723011046875</v>
          </cell>
          <cell r="I242">
            <v>5.0999078141311163</v>
          </cell>
          <cell r="J242">
            <v>1</v>
          </cell>
          <cell r="K242">
            <v>0.52042200011447537</v>
          </cell>
          <cell r="L242">
            <v>3.9664418650198177</v>
          </cell>
          <cell r="M242">
            <v>0.92500000000000004</v>
          </cell>
          <cell r="N242">
            <v>0.48139035010588976</v>
          </cell>
          <cell r="O242">
            <v>7.4388316604936007</v>
          </cell>
          <cell r="P242">
            <v>0.91864215686274409</v>
          </cell>
          <cell r="Q242">
            <v>0.47808158866398492</v>
          </cell>
          <cell r="R242">
            <v>10.680622118948763</v>
          </cell>
          <cell r="S242">
            <v>0.95196078431372444</v>
          </cell>
          <cell r="T242">
            <v>0.49542133540309319</v>
          </cell>
          <cell r="U242">
            <v>8.5154370643731081</v>
          </cell>
          <cell r="V242">
            <v>0.88056372549019513</v>
          </cell>
          <cell r="W242">
            <v>0.45826473524786121</v>
          </cell>
          <cell r="X242">
            <v>14.945751002510548</v>
          </cell>
          <cell r="Y242">
            <v>0.96499999999999997</v>
          </cell>
          <cell r="Z242">
            <v>0.50220723011046875</v>
          </cell>
          <cell r="AA242">
            <v>5.5363069249603596</v>
          </cell>
          <cell r="AB242">
            <v>0.892625</v>
          </cell>
          <cell r="AC242">
            <v>0.46454168785218358</v>
          </cell>
          <cell r="AD242">
            <v>10.042284052718516</v>
          </cell>
          <cell r="AE242">
            <v>0.92500000000000004</v>
          </cell>
          <cell r="AF242">
            <v>0.48139035010588976</v>
          </cell>
          <cell r="AG242">
            <v>8.0457521742121916</v>
          </cell>
          <cell r="AH242">
            <v>0.91864215686274409</v>
          </cell>
          <cell r="AI242">
            <v>0.47808158866398492</v>
          </cell>
          <cell r="AJ242">
            <v>11.453618658305349</v>
          </cell>
          <cell r="AK242">
            <v>0.84974399509803833</v>
          </cell>
          <cell r="AL242">
            <v>0.44222546951418606</v>
          </cell>
          <cell r="AM242">
            <v>19.530206282049388</v>
          </cell>
          <cell r="AN242">
            <v>0.88056372549019513</v>
          </cell>
          <cell r="AO242">
            <v>0.45826473524786121</v>
          </cell>
          <cell r="AP242">
            <v>15.977801683342301</v>
          </cell>
          <cell r="AQ242">
            <v>0.892625</v>
          </cell>
          <cell r="AR242">
            <v>0.46454168785218358</v>
          </cell>
          <cell r="AS242">
            <v>10.829564718243502</v>
          </cell>
          <cell r="AT242">
            <v>0.84974399509803833</v>
          </cell>
          <cell r="AU242">
            <v>0.44222546951418606</v>
          </cell>
          <cell r="AV242">
            <v>20.82678110164942</v>
          </cell>
        </row>
        <row r="243">
          <cell r="B243">
            <v>107</v>
          </cell>
          <cell r="C243">
            <v>0.54617622590433101</v>
          </cell>
          <cell r="D243">
            <v>0.95539215686274404</v>
          </cell>
          <cell r="E243">
            <v>0.52181248249389212</v>
          </cell>
          <cell r="F243">
            <v>3.9958036066402109</v>
          </cell>
          <cell r="G243">
            <v>0.96499999999999997</v>
          </cell>
          <cell r="H243">
            <v>0.52706005799767941</v>
          </cell>
          <cell r="I243">
            <v>2.5386972369775931</v>
          </cell>
          <cell r="J243">
            <v>1</v>
          </cell>
          <cell r="K243">
            <v>0.54617622590433101</v>
          </cell>
          <cell r="L243">
            <v>1.9022182562884142</v>
          </cell>
          <cell r="M243">
            <v>0.92500000000000004</v>
          </cell>
          <cell r="N243">
            <v>0.50521300896150623</v>
          </cell>
          <cell r="O243">
            <v>3.8578498830698087</v>
          </cell>
          <cell r="P243">
            <v>0.92195343137254793</v>
          </cell>
          <cell r="Q243">
            <v>0.50354904560660585</v>
          </cell>
          <cell r="R243">
            <v>5.5744133284020423</v>
          </cell>
          <cell r="S243">
            <v>0.95539215686274404</v>
          </cell>
          <cell r="T243">
            <v>0.52181248249389212</v>
          </cell>
          <cell r="U243">
            <v>4.2967078624003872</v>
          </cell>
          <cell r="V243">
            <v>0.88373774509803826</v>
          </cell>
          <cell r="W243">
            <v>0.48267654630685025</v>
          </cell>
          <cell r="X243">
            <v>8.0966403762645953</v>
          </cell>
          <cell r="Y243">
            <v>0.96499999999999997</v>
          </cell>
          <cell r="Z243">
            <v>0.52706005799767941</v>
          </cell>
          <cell r="AA243">
            <v>2.7559335591346108</v>
          </cell>
          <cell r="AB243">
            <v>0.892625</v>
          </cell>
          <cell r="AC243">
            <v>0.48753055364785347</v>
          </cell>
          <cell r="AD243">
            <v>5.377224468977591</v>
          </cell>
          <cell r="AE243">
            <v>0.92500000000000004</v>
          </cell>
          <cell r="AF243">
            <v>0.50521300896150623</v>
          </cell>
          <cell r="AG243">
            <v>4.1726047182029609</v>
          </cell>
          <cell r="AH243">
            <v>0.92195343137254793</v>
          </cell>
          <cell r="AI243">
            <v>0.50354904560660585</v>
          </cell>
          <cell r="AJ243">
            <v>5.9778544541912684</v>
          </cell>
          <cell r="AK243">
            <v>0.85280692401960689</v>
          </cell>
          <cell r="AL243">
            <v>0.46578286718611045</v>
          </cell>
          <cell r="AM243">
            <v>10.89345163926119</v>
          </cell>
          <cell r="AN243">
            <v>0.88373774509803826</v>
          </cell>
          <cell r="AO243">
            <v>0.48267654630685025</v>
          </cell>
          <cell r="AP243">
            <v>8.6557386250826092</v>
          </cell>
          <cell r="AQ243">
            <v>0.892625</v>
          </cell>
          <cell r="AR243">
            <v>0.48753055364785347</v>
          </cell>
          <cell r="AS243">
            <v>5.7987804453262086</v>
          </cell>
          <cell r="AT243">
            <v>0.85280692401960689</v>
          </cell>
          <cell r="AU243">
            <v>0.46578286718611045</v>
          </cell>
          <cell r="AV243">
            <v>11.616648050503327</v>
          </cell>
        </row>
        <row r="244">
          <cell r="B244">
            <v>108</v>
          </cell>
          <cell r="C244">
            <v>0.57211776245259027</v>
          </cell>
          <cell r="D244">
            <v>0.95882352941176363</v>
          </cell>
          <cell r="E244">
            <v>0.54855997223395359</v>
          </cell>
          <cell r="F244">
            <v>1.9107434071012348</v>
          </cell>
          <cell r="G244">
            <v>0.96499999999999997</v>
          </cell>
          <cell r="H244">
            <v>0.5520936407667496</v>
          </cell>
          <cell r="I244">
            <v>1.2006513240176344</v>
          </cell>
          <cell r="J244">
            <v>1</v>
          </cell>
          <cell r="K244">
            <v>0.57211776245259027</v>
          </cell>
          <cell r="L244">
            <v>0.86327186822249069</v>
          </cell>
          <cell r="M244">
            <v>0.92500000000000004</v>
          </cell>
          <cell r="N244">
            <v>0.52920893026864602</v>
          </cell>
          <cell r="O244">
            <v>1.9088139355223157</v>
          </cell>
          <cell r="P244">
            <v>0.92526470588235188</v>
          </cell>
          <cell r="Q244">
            <v>0.52936037320576523</v>
          </cell>
          <cell r="R244">
            <v>2.7674228170684509</v>
          </cell>
          <cell r="S244">
            <v>0.95882352941176363</v>
          </cell>
          <cell r="T244">
            <v>0.54855997223395359</v>
          </cell>
          <cell r="U244">
            <v>2.0546320661702167</v>
          </cell>
          <cell r="V244">
            <v>0.8869117647058814</v>
          </cell>
          <cell r="W244">
            <v>0.50741797431640712</v>
          </cell>
          <cell r="X244">
            <v>4.1885819627606038</v>
          </cell>
          <cell r="Y244">
            <v>0.96499999999999997</v>
          </cell>
          <cell r="Z244">
            <v>0.5520936407667496</v>
          </cell>
          <cell r="AA244">
            <v>1.3033910576193717</v>
          </cell>
          <cell r="AB244">
            <v>0.892625</v>
          </cell>
          <cell r="AC244">
            <v>0.5106866177092434</v>
          </cell>
          <cell r="AD244">
            <v>2.7556632465281612</v>
          </cell>
          <cell r="AE244">
            <v>0.92500000000000004</v>
          </cell>
          <cell r="AF244">
            <v>0.52920893026864602</v>
          </cell>
          <cell r="AG244">
            <v>2.0645505333126652</v>
          </cell>
          <cell r="AH244">
            <v>0.92526470588235188</v>
          </cell>
          <cell r="AI244">
            <v>0.52936037320576523</v>
          </cell>
          <cell r="AJ244">
            <v>2.9677115490080577</v>
          </cell>
          <cell r="AK244">
            <v>0.85586985294117557</v>
          </cell>
          <cell r="AL244">
            <v>0.48965834521533286</v>
          </cell>
          <cell r="AM244">
            <v>5.8194685011728788</v>
          </cell>
          <cell r="AN244">
            <v>0.8869117647058814</v>
          </cell>
          <cell r="AO244">
            <v>0.50741797431640712</v>
          </cell>
          <cell r="AP244">
            <v>4.4778165997929307</v>
          </cell>
          <cell r="AQ244">
            <v>0.892625</v>
          </cell>
          <cell r="AR244">
            <v>0.5106866177092434</v>
          </cell>
          <cell r="AS244">
            <v>2.9716978043339757</v>
          </cell>
          <cell r="AT244">
            <v>0.85586985294117557</v>
          </cell>
          <cell r="AU244">
            <v>0.48965834521533286</v>
          </cell>
          <cell r="AV244">
            <v>6.2058124144479478</v>
          </cell>
        </row>
        <row r="245">
          <cell r="B245">
            <v>109</v>
          </cell>
          <cell r="C245">
            <v>0.59809770366167003</v>
          </cell>
          <cell r="D245">
            <v>0.96225490196078323</v>
          </cell>
          <cell r="E245">
            <v>0.57552244719992984</v>
          </cell>
          <cell r="F245">
            <v>0.86258605675557154</v>
          </cell>
          <cell r="G245">
            <v>0.96499999999999997</v>
          </cell>
          <cell r="H245">
            <v>0.57716428403351161</v>
          </cell>
          <cell r="I245">
            <v>0.5377793632493203</v>
          </cell>
          <cell r="J245">
            <v>1</v>
          </cell>
          <cell r="K245">
            <v>0.59809770366167003</v>
          </cell>
          <cell r="L245">
            <v>0.36937869858677197</v>
          </cell>
          <cell r="M245">
            <v>0.92500000000000004</v>
          </cell>
          <cell r="N245">
            <v>0.55324037588704478</v>
          </cell>
          <cell r="O245">
            <v>0.8986525546226668</v>
          </cell>
          <cell r="P245">
            <v>0.92857598039215583</v>
          </cell>
          <cell r="Q245">
            <v>0.55537916154793232</v>
          </cell>
          <cell r="R245">
            <v>1.3024588418069456</v>
          </cell>
          <cell r="S245">
            <v>0.96225490196078323</v>
          </cell>
          <cell r="T245">
            <v>0.57552244719992984</v>
          </cell>
          <cell r="U245">
            <v>0.92754315700089196</v>
          </cell>
          <cell r="V245">
            <v>0.89008578431372454</v>
          </cell>
          <cell r="W245">
            <v>0.53235826365993522</v>
          </cell>
          <cell r="X245">
            <v>2.0632201879583776</v>
          </cell>
          <cell r="Y245">
            <v>0.96499999999999997</v>
          </cell>
          <cell r="Z245">
            <v>0.57716428403351161</v>
          </cell>
          <cell r="AA245">
            <v>0.5837971432754685</v>
          </cell>
          <cell r="AB245">
            <v>0.892625</v>
          </cell>
          <cell r="AC245">
            <v>0.53387696273099816</v>
          </cell>
          <cell r="AD245">
            <v>1.3483829036130217</v>
          </cell>
          <cell r="AE245">
            <v>0.92500000000000004</v>
          </cell>
          <cell r="AF245">
            <v>0.55324037588704478</v>
          </cell>
          <cell r="AG245">
            <v>0.97197195409270709</v>
          </cell>
          <cell r="AH245">
            <v>0.92857598039215583</v>
          </cell>
          <cell r="AI245">
            <v>0.55537916154793232</v>
          </cell>
          <cell r="AJ245">
            <v>1.3967226558580925</v>
          </cell>
          <cell r="AK245">
            <v>0.85893278186274413</v>
          </cell>
          <cell r="AL245">
            <v>0.51372572443183739</v>
          </cell>
          <cell r="AM245">
            <v>2.9699171848558135</v>
          </cell>
          <cell r="AN245">
            <v>0.89008578431372454</v>
          </cell>
          <cell r="AO245">
            <v>0.53235826365993522</v>
          </cell>
          <cell r="AP245">
            <v>2.2056919713656198</v>
          </cell>
          <cell r="AQ245">
            <v>0.892625</v>
          </cell>
          <cell r="AR245">
            <v>0.53387696273099816</v>
          </cell>
          <cell r="AS245">
            <v>1.4540915037846727</v>
          </cell>
          <cell r="AT245">
            <v>0.85893278186274413</v>
          </cell>
          <cell r="AU245">
            <v>0.51372572443183739</v>
          </cell>
          <cell r="AV245">
            <v>3.1670845768725959</v>
          </cell>
        </row>
        <row r="246">
          <cell r="B246">
            <v>110</v>
          </cell>
          <cell r="C246">
            <v>0.62396727840296962</v>
          </cell>
          <cell r="D246">
            <v>0.96568627450980282</v>
          </cell>
          <cell r="E246">
            <v>0.60255663649698465</v>
          </cell>
          <cell r="F246">
            <v>0.36614841845106744</v>
          </cell>
          <cell r="G246">
            <v>0.96499999999999997</v>
          </cell>
          <cell r="H246">
            <v>0.60212842365886565</v>
          </cell>
          <cell r="I246">
            <v>0.22739232209152857</v>
          </cell>
          <cell r="J246">
            <v>1</v>
          </cell>
          <cell r="K246">
            <v>0.62396727840296962</v>
          </cell>
          <cell r="L246">
            <v>0.14845414718048749</v>
          </cell>
          <cell r="M246">
            <v>0.92500000000000004</v>
          </cell>
          <cell r="N246">
            <v>0.57716973252274695</v>
          </cell>
          <cell r="O246">
            <v>0.40148167751136959</v>
          </cell>
          <cell r="P246">
            <v>0.93188725490195967</v>
          </cell>
          <cell r="Q246">
            <v>0.58146715421959017</v>
          </cell>
          <cell r="R246">
            <v>0.57910034229351315</v>
          </cell>
          <cell r="S246">
            <v>0.96568627450980282</v>
          </cell>
          <cell r="T246">
            <v>0.60255663649698465</v>
          </cell>
          <cell r="U246">
            <v>0.39372124940018988</v>
          </cell>
          <cell r="V246">
            <v>0.89325980392156767</v>
          </cell>
          <cell r="W246">
            <v>0.55736488875971091</v>
          </cell>
          <cell r="X246">
            <v>0.9648478711487305</v>
          </cell>
          <cell r="Y246">
            <v>0.96499999999999997</v>
          </cell>
          <cell r="Z246">
            <v>0.60212842365886565</v>
          </cell>
          <cell r="AA246">
            <v>0.24685028305607332</v>
          </cell>
          <cell r="AB246">
            <v>0.892625</v>
          </cell>
          <cell r="AC246">
            <v>0.55696879188445081</v>
          </cell>
          <cell r="AD246">
            <v>0.62851233443369747</v>
          </cell>
          <cell r="AE246">
            <v>0.92500000000000004</v>
          </cell>
          <cell r="AF246">
            <v>0.57716973252274695</v>
          </cell>
          <cell r="AG246">
            <v>0.43423782485879237</v>
          </cell>
          <cell r="AH246">
            <v>0.93188725490195967</v>
          </cell>
          <cell r="AI246">
            <v>0.58146715421959017</v>
          </cell>
          <cell r="AJ246">
            <v>0.62101199833262388</v>
          </cell>
          <cell r="AK246">
            <v>0.8619957107843127</v>
          </cell>
          <cell r="AL246">
            <v>0.53785711765312094</v>
          </cell>
          <cell r="AM246">
            <v>1.4441943275631977</v>
          </cell>
          <cell r="AN246">
            <v>0.89325980392156767</v>
          </cell>
          <cell r="AO246">
            <v>0.55736488875971091</v>
          </cell>
          <cell r="AP246">
            <v>1.0314736233207589</v>
          </cell>
          <cell r="AQ246">
            <v>0.892625</v>
          </cell>
          <cell r="AR246">
            <v>0.55696879188445081</v>
          </cell>
          <cell r="AS246">
            <v>0.67778554821116188</v>
          </cell>
          <cell r="AT246">
            <v>0.8619957107843127</v>
          </cell>
          <cell r="AU246">
            <v>0.53785711765312094</v>
          </cell>
          <cell r="AV246">
            <v>1.5400717582818224</v>
          </cell>
        </row>
        <row r="247">
          <cell r="B247">
            <v>111</v>
          </cell>
          <cell r="C247">
            <v>0.65399834871290663</v>
          </cell>
          <cell r="D247">
            <v>0.96911764705882242</v>
          </cell>
          <cell r="E247">
            <v>0.63380134088500728</v>
          </cell>
          <cell r="F247">
            <v>0.14552325897050178</v>
          </cell>
          <cell r="G247">
            <v>0.96499999999999997</v>
          </cell>
          <cell r="H247">
            <v>0.63110840650795486</v>
          </cell>
          <cell r="I247">
            <v>9.0472941638427423E-2</v>
          </cell>
          <cell r="J247">
            <v>1</v>
          </cell>
          <cell r="K247">
            <v>0.65399834871290663</v>
          </cell>
          <cell r="L247">
            <v>5.5823616996644829E-2</v>
          </cell>
          <cell r="M247">
            <v>0.92500000000000004</v>
          </cell>
          <cell r="N247">
            <v>0.60494847255943862</v>
          </cell>
          <cell r="O247">
            <v>0.16975860508934865</v>
          </cell>
          <cell r="P247">
            <v>0.93519852941176362</v>
          </cell>
          <cell r="Q247">
            <v>0.611618293954032</v>
          </cell>
          <cell r="R247">
            <v>0.24237251425251349</v>
          </cell>
          <cell r="S247">
            <v>0.96911764705882242</v>
          </cell>
          <cell r="T247">
            <v>0.63380134088500728</v>
          </cell>
          <cell r="U247">
            <v>0.15648189764422102</v>
          </cell>
          <cell r="V247">
            <v>0.89643382352941081</v>
          </cell>
          <cell r="W247">
            <v>0.58626624031863184</v>
          </cell>
          <cell r="X247">
            <v>0.42707554477587445</v>
          </cell>
          <cell r="Y247">
            <v>0.96499999999999997</v>
          </cell>
          <cell r="Z247">
            <v>0.63110840650795486</v>
          </cell>
          <cell r="AA247">
            <v>9.8214711239775099E-2</v>
          </cell>
          <cell r="AB247">
            <v>0.892625</v>
          </cell>
          <cell r="AC247">
            <v>0.58377527601985824</v>
          </cell>
          <cell r="AD247">
            <v>0.2784505788396851</v>
          </cell>
          <cell r="AE247">
            <v>0.92500000000000004</v>
          </cell>
          <cell r="AF247">
            <v>0.60494847255943862</v>
          </cell>
          <cell r="AG247">
            <v>0.18360889563378374</v>
          </cell>
          <cell r="AH247">
            <v>0.93519852941176362</v>
          </cell>
          <cell r="AI247">
            <v>0.611618293954032</v>
          </cell>
          <cell r="AJ247">
            <v>0.25991391892593219</v>
          </cell>
          <cell r="AK247">
            <v>0.86505863970588137</v>
          </cell>
          <cell r="AL247">
            <v>0.56574692190747966</v>
          </cell>
          <cell r="AM247">
            <v>0.66742412920906902</v>
          </cell>
          <cell r="AN247">
            <v>0.89643382352941081</v>
          </cell>
          <cell r="AO247">
            <v>0.58626624031863184</v>
          </cell>
          <cell r="AP247">
            <v>0.45656644200000818</v>
          </cell>
          <cell r="AQ247">
            <v>0.892625</v>
          </cell>
          <cell r="AR247">
            <v>0.58377527601985824</v>
          </cell>
          <cell r="AS247">
            <v>0.30028015026725086</v>
          </cell>
          <cell r="AT247">
            <v>0.86505863970588137</v>
          </cell>
          <cell r="AU247">
            <v>0.56574692190747966</v>
          </cell>
          <cell r="AV247">
            <v>0.71173320139338747</v>
          </cell>
        </row>
        <row r="248">
          <cell r="B248">
            <v>112</v>
          </cell>
          <cell r="C248">
            <v>0.68387040376192654</v>
          </cell>
          <cell r="D248">
            <v>0.97254901960784201</v>
          </cell>
          <cell r="E248">
            <v>0.6650974907174807</v>
          </cell>
          <cell r="F248">
            <v>5.3290422305041586E-2</v>
          </cell>
          <cell r="G248">
            <v>0.96499999999999997</v>
          </cell>
          <cell r="H248">
            <v>0.65993493963025907</v>
          </cell>
          <cell r="I248">
            <v>3.3374707608912292E-2</v>
          </cell>
          <cell r="J248">
            <v>1</v>
          </cell>
          <cell r="K248">
            <v>0.68387040376192654</v>
          </cell>
          <cell r="L248">
            <v>1.9315063661657361E-2</v>
          </cell>
          <cell r="M248">
            <v>0.92500000000000004</v>
          </cell>
          <cell r="N248">
            <v>0.6325801234797821</v>
          </cell>
          <cell r="O248">
            <v>6.7063396236726233E-2</v>
          </cell>
          <cell r="P248">
            <v>0.93850980392156746</v>
          </cell>
          <cell r="Q248">
            <v>0.64181907854236886</v>
          </cell>
          <cell r="R248">
            <v>9.413305058404188E-2</v>
          </cell>
          <cell r="S248">
            <v>0.97254901960784201</v>
          </cell>
          <cell r="T248">
            <v>0.6650974907174807</v>
          </cell>
          <cell r="U248">
            <v>5.7303461093083277E-2</v>
          </cell>
          <cell r="V248">
            <v>0.89960784313725395</v>
          </cell>
          <cell r="W248">
            <v>0.61521517891366972</v>
          </cell>
          <cell r="X248">
            <v>0.17669557080809103</v>
          </cell>
          <cell r="Y248">
            <v>0.96499999999999997</v>
          </cell>
          <cell r="Z248">
            <v>0.65993493963025907</v>
          </cell>
          <cell r="AA248">
            <v>3.6230581333601714E-2</v>
          </cell>
          <cell r="AB248">
            <v>0.892625</v>
          </cell>
          <cell r="AC248">
            <v>0.61043981915798973</v>
          </cell>
          <cell r="AD248">
            <v>0.11589801531965864</v>
          </cell>
          <cell r="AE248">
            <v>0.92500000000000004</v>
          </cell>
          <cell r="AF248">
            <v>0.6325801234797821</v>
          </cell>
          <cell r="AG248">
            <v>7.2534974671800895E-2</v>
          </cell>
          <cell r="AH248">
            <v>0.93850980392156746</v>
          </cell>
          <cell r="AI248">
            <v>0.64181907854236886</v>
          </cell>
          <cell r="AJ248">
            <v>0.10094581125754695</v>
          </cell>
          <cell r="AK248">
            <v>0.86812156862744994</v>
          </cell>
          <cell r="AL248">
            <v>0.59368264765169121</v>
          </cell>
          <cell r="AM248">
            <v>0.28983098250225825</v>
          </cell>
          <cell r="AN248">
            <v>0.89960784313725395</v>
          </cell>
          <cell r="AO248">
            <v>0.61521517891366972</v>
          </cell>
          <cell r="AP248">
            <v>0.18889695059300871</v>
          </cell>
          <cell r="AQ248">
            <v>0.892625</v>
          </cell>
          <cell r="AR248">
            <v>0.61043981915798973</v>
          </cell>
          <cell r="AS248">
            <v>0.12498402266170199</v>
          </cell>
          <cell r="AT248">
            <v>0.86812156862744994</v>
          </cell>
          <cell r="AU248">
            <v>0.59368264765169121</v>
          </cell>
          <cell r="AV248">
            <v>0.30907233348572222</v>
          </cell>
        </row>
        <row r="249">
          <cell r="B249">
            <v>113</v>
          </cell>
          <cell r="C249">
            <v>0.71354653926641509</v>
          </cell>
          <cell r="D249">
            <v>0.97598039215686161</v>
          </cell>
          <cell r="E249">
            <v>0.69640743121540727</v>
          </cell>
          <cell r="F249">
            <v>1.7847096150683563E-2</v>
          </cell>
          <cell r="G249">
            <v>0.96499999999999997</v>
          </cell>
          <cell r="H249">
            <v>0.68857241039209049</v>
          </cell>
          <cell r="I249">
            <v>1.1349571957847211E-2</v>
          </cell>
          <cell r="J249">
            <v>1</v>
          </cell>
          <cell r="K249">
            <v>0.71354653926641509</v>
          </cell>
          <cell r="L249">
            <v>6.1060632766724264E-3</v>
          </cell>
          <cell r="M249">
            <v>0.92500000000000004</v>
          </cell>
          <cell r="N249">
            <v>0.66003054882143397</v>
          </cell>
          <cell r="O249">
            <v>2.46404247643244E-2</v>
          </cell>
          <cell r="P249">
            <v>0.94182107843137142</v>
          </cell>
          <cell r="Q249">
            <v>0.67203317112286798</v>
          </cell>
          <cell r="R249">
            <v>3.3716662797809924E-2</v>
          </cell>
          <cell r="S249">
            <v>0.97598039215686161</v>
          </cell>
          <cell r="T249">
            <v>0.69640743121540727</v>
          </cell>
          <cell r="U249">
            <v>1.9191072910646804E-2</v>
          </cell>
          <cell r="V249">
            <v>0.90278186274509709</v>
          </cell>
          <cell r="W249">
            <v>0.64417687387425182</v>
          </cell>
          <cell r="X249">
            <v>6.7989773600138317E-2</v>
          </cell>
          <cell r="Y249">
            <v>0.96499999999999997</v>
          </cell>
          <cell r="Z249">
            <v>0.68857241039209049</v>
          </cell>
          <cell r="AA249">
            <v>1.2320754828442075E-2</v>
          </cell>
          <cell r="AB249">
            <v>0.892625</v>
          </cell>
          <cell r="AC249">
            <v>0.63692947961268376</v>
          </cell>
          <cell r="AD249">
            <v>4.5149251807156295E-2</v>
          </cell>
          <cell r="AE249">
            <v>0.92500000000000004</v>
          </cell>
          <cell r="AF249">
            <v>0.66003054882143397</v>
          </cell>
          <cell r="AG249">
            <v>2.6650791437310219E-2</v>
          </cell>
          <cell r="AH249">
            <v>0.94182107843137142</v>
          </cell>
          <cell r="AI249">
            <v>0.67203317112286798</v>
          </cell>
          <cell r="AJ249">
            <v>3.6156863693516283E-2</v>
          </cell>
          <cell r="AK249">
            <v>0.87118449754901861</v>
          </cell>
          <cell r="AL249">
            <v>0.6216306832886529</v>
          </cell>
          <cell r="AM249">
            <v>0.11776335743882659</v>
          </cell>
          <cell r="AN249">
            <v>0.90278186274509709</v>
          </cell>
          <cell r="AO249">
            <v>0.64417687387425182</v>
          </cell>
          <cell r="AP249">
            <v>7.268467933768423E-2</v>
          </cell>
          <cell r="AQ249">
            <v>0.892625</v>
          </cell>
          <cell r="AR249">
            <v>0.63692947961268376</v>
          </cell>
          <cell r="AS249">
            <v>4.8688798470454535E-2</v>
          </cell>
          <cell r="AT249">
            <v>0.87118449754901861</v>
          </cell>
          <cell r="AU249">
            <v>0.6216306832886529</v>
          </cell>
          <cell r="AV249">
            <v>0.1255814522260322</v>
          </cell>
        </row>
        <row r="250">
          <cell r="B250">
            <v>114</v>
          </cell>
          <cell r="C250">
            <v>0.74299036766610393</v>
          </cell>
          <cell r="D250">
            <v>0.9794117647058812</v>
          </cell>
          <cell r="E250">
            <v>0.72769350715533032</v>
          </cell>
          <cell r="F250">
            <v>5.4182457657316399E-3</v>
          </cell>
          <cell r="G250">
            <v>0.96499999999999997</v>
          </cell>
          <cell r="H250">
            <v>0.71698570479779022</v>
          </cell>
          <cell r="I250">
            <v>3.5345698379138789E-3</v>
          </cell>
          <cell r="J250">
            <v>1</v>
          </cell>
          <cell r="K250">
            <v>0.74299036766610393</v>
          </cell>
          <cell r="L250">
            <v>1.7491029570610697E-3</v>
          </cell>
          <cell r="M250">
            <v>0.92500000000000004</v>
          </cell>
          <cell r="N250">
            <v>0.68726609009114614</v>
          </cell>
          <cell r="O250">
            <v>8.3769916839341128E-3</v>
          </cell>
          <cell r="P250">
            <v>0.94513235294117537</v>
          </cell>
          <cell r="Q250">
            <v>0.70222423440489379</v>
          </cell>
          <cell r="R250">
            <v>1.1057946978117291E-2</v>
          </cell>
          <cell r="S250">
            <v>0.9794117647058812</v>
          </cell>
          <cell r="T250">
            <v>0.72769350715533032</v>
          </cell>
          <cell r="U250">
            <v>5.8262671226756739E-3</v>
          </cell>
          <cell r="V250">
            <v>0.90595588235294011</v>
          </cell>
          <cell r="W250">
            <v>0.67311649411868058</v>
          </cell>
          <cell r="X250">
            <v>2.4192333786983079E-2</v>
          </cell>
          <cell r="Y250">
            <v>0.96499999999999997</v>
          </cell>
          <cell r="Z250">
            <v>0.71698570479779022</v>
          </cell>
          <cell r="AA250">
            <v>3.8370229783717281E-3</v>
          </cell>
          <cell r="AB250">
            <v>0.892625</v>
          </cell>
          <cell r="AC250">
            <v>0.66321177693795608</v>
          </cell>
          <cell r="AD250">
            <v>1.6392362348722215E-2</v>
          </cell>
          <cell r="AE250">
            <v>0.92500000000000004</v>
          </cell>
          <cell r="AF250">
            <v>0.68726609009114614</v>
          </cell>
          <cell r="AG250">
            <v>9.0604549384167826E-3</v>
          </cell>
          <cell r="AH250">
            <v>0.94513235294117537</v>
          </cell>
          <cell r="AI250">
            <v>0.70222423440489379</v>
          </cell>
          <cell r="AJ250">
            <v>1.1858251927705243E-2</v>
          </cell>
          <cell r="AK250">
            <v>0.87424742647058729</v>
          </cell>
          <cell r="AL250">
            <v>0.64955741682452683</v>
          </cell>
          <cell r="AM250">
            <v>4.4558041087762949E-2</v>
          </cell>
          <cell r="AN250">
            <v>0.90595588235294011</v>
          </cell>
          <cell r="AO250">
            <v>0.67311649411868058</v>
          </cell>
          <cell r="AP250">
            <v>2.586288982338238E-2</v>
          </cell>
          <cell r="AQ250">
            <v>0.892625</v>
          </cell>
          <cell r="AR250">
            <v>0.66321177693795608</v>
          </cell>
          <cell r="AS250">
            <v>1.7677467397701097E-2</v>
          </cell>
          <cell r="AT250">
            <v>0.87424742647058729</v>
          </cell>
          <cell r="AU250">
            <v>0.64955741682452683</v>
          </cell>
          <cell r="AV250">
            <v>4.7516168270382485E-2</v>
          </cell>
        </row>
        <row r="251">
          <cell r="B251">
            <v>115</v>
          </cell>
          <cell r="C251">
            <v>0.77216531590354942</v>
          </cell>
          <cell r="D251">
            <v>0.9828431372549008</v>
          </cell>
          <cell r="E251">
            <v>0.75891738156206601</v>
          </cell>
          <cell r="F251">
            <v>1.4754235018368646E-3</v>
          </cell>
          <cell r="G251">
            <v>0.96499999999999997</v>
          </cell>
          <cell r="H251">
            <v>0.74513952984692522</v>
          </cell>
          <cell r="I251">
            <v>1.0003337915201853E-3</v>
          </cell>
          <cell r="J251">
            <v>1</v>
          </cell>
          <cell r="K251">
            <v>0.77216531590354942</v>
          </cell>
          <cell r="L251">
            <v>4.4953630790839594E-4</v>
          </cell>
          <cell r="M251">
            <v>0.92500000000000004</v>
          </cell>
          <cell r="N251">
            <v>0.71425291721078321</v>
          </cell>
          <cell r="O251">
            <v>2.619769362590669E-3</v>
          </cell>
          <cell r="P251">
            <v>0.94844362745097921</v>
          </cell>
          <cell r="Q251">
            <v>0.73235527320739369</v>
          </cell>
          <cell r="R251">
            <v>3.2927886273189677E-3</v>
          </cell>
          <cell r="S251">
            <v>0.9828431372549008</v>
          </cell>
          <cell r="T251">
            <v>0.75891738156206601</v>
          </cell>
          <cell r="U251">
            <v>1.5865303665520175E-3</v>
          </cell>
          <cell r="V251">
            <v>0.90912990196078325</v>
          </cell>
          <cell r="W251">
            <v>0.70199857794491116</v>
          </cell>
          <cell r="X251">
            <v>7.9080748837401255E-3</v>
          </cell>
          <cell r="Y251">
            <v>0.96499999999999997</v>
          </cell>
          <cell r="Z251">
            <v>0.74513952984692522</v>
          </cell>
          <cell r="AA251">
            <v>1.0859323538985584E-3</v>
          </cell>
          <cell r="AB251">
            <v>0.892625</v>
          </cell>
          <cell r="AC251">
            <v>0.68925406510840581</v>
          </cell>
          <cell r="AD251">
            <v>5.5207545872153077E-3</v>
          </cell>
          <cell r="AE251">
            <v>0.92500000000000004</v>
          </cell>
          <cell r="AF251">
            <v>0.71425291721078321</v>
          </cell>
          <cell r="AG251">
            <v>2.8335114984440642E-3</v>
          </cell>
          <cell r="AH251">
            <v>0.94844362745097921</v>
          </cell>
          <cell r="AI251">
            <v>0.73235527320739369</v>
          </cell>
          <cell r="AJ251">
            <v>3.5311000463920726E-3</v>
          </cell>
          <cell r="AK251">
            <v>0.87731035539215585</v>
          </cell>
          <cell r="AL251">
            <v>0.6774286277168392</v>
          </cell>
          <cell r="AM251">
            <v>1.5615035020034519E-2</v>
          </cell>
          <cell r="AN251">
            <v>0.90912990196078325</v>
          </cell>
          <cell r="AO251">
            <v>0.70199857794491116</v>
          </cell>
          <cell r="AP251">
            <v>8.4541520976895296E-3</v>
          </cell>
          <cell r="AQ251">
            <v>0.892625</v>
          </cell>
          <cell r="AR251">
            <v>0.68925406510840581</v>
          </cell>
          <cell r="AS251">
            <v>5.9535628331089663E-3</v>
          </cell>
          <cell r="AT251">
            <v>0.87731035539215585</v>
          </cell>
          <cell r="AU251">
            <v>0.6774286277168392</v>
          </cell>
          <cell r="AV251">
            <v>1.6651688751273291E-2</v>
          </cell>
        </row>
        <row r="252">
          <cell r="B252">
            <v>116</v>
          </cell>
          <cell r="C252">
            <v>0.80119566148381793</v>
          </cell>
          <cell r="D252">
            <v>0.9862745098039204</v>
          </cell>
          <cell r="E252">
            <v>0.79019885828698033</v>
          </cell>
          <cell r="F252">
            <v>3.5569896112769723E-4</v>
          </cell>
          <cell r="G252">
            <v>0.96499999999999997</v>
          </cell>
          <cell r="H252">
            <v>0.77315381333188427</v>
          </cell>
          <cell r="I252">
            <v>2.5494554041684232E-4</v>
          </cell>
          <cell r="J252">
            <v>1</v>
          </cell>
          <cell r="K252">
            <v>0.80119566148381793</v>
          </cell>
          <cell r="L252">
            <v>1.0241996270219412E-4</v>
          </cell>
          <cell r="M252">
            <v>0.92500000000000004</v>
          </cell>
          <cell r="N252">
            <v>0.7411059868725316</v>
          </cell>
          <cell r="O252">
            <v>7.485914529408496E-4</v>
          </cell>
          <cell r="P252">
            <v>0.95175490196078316</v>
          </cell>
          <cell r="Q252">
            <v>0.76254189824693597</v>
          </cell>
          <cell r="R252">
            <v>8.8129751254458627E-4</v>
          </cell>
          <cell r="S252">
            <v>0.9862745098039204</v>
          </cell>
          <cell r="T252">
            <v>0.79019885828698033</v>
          </cell>
          <cell r="U252">
            <v>3.824848949996556E-4</v>
          </cell>
          <cell r="V252">
            <v>0.91230392156862639</v>
          </cell>
          <cell r="W252">
            <v>0.73093394391545674</v>
          </cell>
          <cell r="X252">
            <v>2.3566175610726888E-3</v>
          </cell>
          <cell r="Y252">
            <v>0.96499999999999997</v>
          </cell>
          <cell r="Z252">
            <v>0.77315381333188427</v>
          </cell>
          <cell r="AA252">
            <v>2.7676123026902177E-4</v>
          </cell>
          <cell r="AB252">
            <v>0.892625</v>
          </cell>
          <cell r="AC252">
            <v>0.71516727733199303</v>
          </cell>
          <cell r="AD252">
            <v>1.7155520455112779E-3</v>
          </cell>
          <cell r="AE252">
            <v>0.92500000000000004</v>
          </cell>
          <cell r="AF252">
            <v>0.7411059868725316</v>
          </cell>
          <cell r="AG252">
            <v>8.0966764473009377E-4</v>
          </cell>
          <cell r="AH252">
            <v>0.95175490196078316</v>
          </cell>
          <cell r="AI252">
            <v>0.76254189824693597</v>
          </cell>
          <cell r="AJ252">
            <v>9.4508030719396574E-4</v>
          </cell>
          <cell r="AK252">
            <v>0.88037328431372441</v>
          </cell>
          <cell r="AL252">
            <v>0.70535125587841574</v>
          </cell>
          <cell r="AM252">
            <v>5.0369632746621483E-3</v>
          </cell>
          <cell r="AN252">
            <v>0.91230392156862639</v>
          </cell>
          <cell r="AO252">
            <v>0.73093394391545674</v>
          </cell>
          <cell r="AP252">
            <v>2.5193493473814922E-3</v>
          </cell>
          <cell r="AQ252">
            <v>0.892625</v>
          </cell>
          <cell r="AR252">
            <v>0.71516727733199303</v>
          </cell>
          <cell r="AS252">
            <v>1.8500454485102938E-3</v>
          </cell>
          <cell r="AT252">
            <v>0.88037328431372441</v>
          </cell>
          <cell r="AU252">
            <v>0.70535125587841574</v>
          </cell>
          <cell r="AV252">
            <v>5.371358091330298E-3</v>
          </cell>
        </row>
        <row r="253">
          <cell r="B253">
            <v>117</v>
          </cell>
          <cell r="C253">
            <v>0.83022995185615089</v>
          </cell>
          <cell r="D253">
            <v>0.98970588235293999</v>
          </cell>
          <cell r="E253">
            <v>0.82168346705763073</v>
          </cell>
          <cell r="F253">
            <v>7.4626048150725879E-5</v>
          </cell>
          <cell r="G253">
            <v>0.96499999999999997</v>
          </cell>
          <cell r="H253">
            <v>0.80117190354118561</v>
          </cell>
          <cell r="I253">
            <v>5.7833423651602657E-5</v>
          </cell>
          <cell r="J253">
            <v>1</v>
          </cell>
          <cell r="K253">
            <v>0.83022995185615089</v>
          </cell>
          <cell r="L253">
            <v>2.0361532935861742E-5</v>
          </cell>
          <cell r="M253">
            <v>0.92500000000000004</v>
          </cell>
          <cell r="N253">
            <v>0.76796270546693957</v>
          </cell>
          <cell r="O253">
            <v>1.9380584544477896E-4</v>
          </cell>
          <cell r="P253">
            <v>0.95506617647058711</v>
          </cell>
          <cell r="Q253">
            <v>0.79292454571061366</v>
          </cell>
          <cell r="R253">
            <v>2.092712344085346E-4</v>
          </cell>
          <cell r="S253">
            <v>0.98970588235293999</v>
          </cell>
          <cell r="T253">
            <v>0.82168346705763073</v>
          </cell>
          <cell r="U253">
            <v>8.0245767658912188E-5</v>
          </cell>
          <cell r="V253">
            <v>0.91547794117646952</v>
          </cell>
          <cell r="W253">
            <v>0.76005720702830848</v>
          </cell>
          <cell r="X253">
            <v>6.3408579285740359E-4</v>
          </cell>
          <cell r="Y253">
            <v>0.96499999999999997</v>
          </cell>
          <cell r="Z253">
            <v>0.80117190354118561</v>
          </cell>
          <cell r="AA253">
            <v>6.2782229704103879E-5</v>
          </cell>
          <cell r="AB253">
            <v>0.892625</v>
          </cell>
          <cell r="AC253">
            <v>0.74108401077559671</v>
          </cell>
          <cell r="AD253">
            <v>4.8864536000164591E-4</v>
          </cell>
          <cell r="AE253">
            <v>0.92500000000000004</v>
          </cell>
          <cell r="AF253">
            <v>0.76796270546693957</v>
          </cell>
          <cell r="AG253">
            <v>2.0961810584363931E-4</v>
          </cell>
          <cell r="AH253">
            <v>0.95506617647058711</v>
          </cell>
          <cell r="AI253">
            <v>0.79292454571061366</v>
          </cell>
          <cell r="AJ253">
            <v>2.2441697575048173E-4</v>
          </cell>
          <cell r="AK253">
            <v>0.88343621323529309</v>
          </cell>
          <cell r="AL253">
            <v>0.73345520478231763</v>
          </cell>
          <cell r="AM253">
            <v>1.4841349030657444E-3</v>
          </cell>
          <cell r="AN253">
            <v>0.91547794117646952</v>
          </cell>
          <cell r="AO253">
            <v>0.76005720702830848</v>
          </cell>
          <cell r="AP253">
            <v>6.778713927991061E-4</v>
          </cell>
          <cell r="AQ253">
            <v>0.892625</v>
          </cell>
          <cell r="AR253">
            <v>0.74108401077559671</v>
          </cell>
          <cell r="AS253">
            <v>5.2695348215874103E-4</v>
          </cell>
          <cell r="AT253">
            <v>0.88343621323529309</v>
          </cell>
          <cell r="AU253">
            <v>0.73345520478231763</v>
          </cell>
          <cell r="AV253">
            <v>1.5826639158377821E-3</v>
          </cell>
        </row>
        <row r="254">
          <cell r="B254">
            <v>118</v>
          </cell>
          <cell r="C254">
            <v>0.85926818702054875</v>
          </cell>
          <cell r="D254">
            <v>0.99313725490195959</v>
          </cell>
          <cell r="E254">
            <v>0.85337124848217139</v>
          </cell>
          <cell r="F254">
            <v>1.3307058173427746E-5</v>
          </cell>
          <cell r="G254">
            <v>0.96499999999999997</v>
          </cell>
          <cell r="H254">
            <v>0.82919380047482949</v>
          </cell>
          <cell r="I254">
            <v>1.1498909536344331E-5</v>
          </cell>
          <cell r="J254">
            <v>1</v>
          </cell>
          <cell r="K254">
            <v>0.85926818702054875</v>
          </cell>
          <cell r="L254">
            <v>3.4567784268038173E-6</v>
          </cell>
          <cell r="M254">
            <v>0.92500000000000004</v>
          </cell>
          <cell r="N254">
            <v>0.79482307299400767</v>
          </cell>
          <cell r="O254">
            <v>4.4970184041698966E-5</v>
          </cell>
          <cell r="P254">
            <v>0.95837745098039095</v>
          </cell>
          <cell r="Q254">
            <v>0.8235032547852954</v>
          </cell>
          <cell r="R254">
            <v>4.3334935934847963E-5</v>
          </cell>
          <cell r="S254">
            <v>0.99313725490195959</v>
          </cell>
          <cell r="T254">
            <v>0.85337124848217139</v>
          </cell>
          <cell r="U254">
            <v>1.4309147072236125E-5</v>
          </cell>
          <cell r="V254">
            <v>0.91865196078431266</v>
          </cell>
          <cell r="W254">
            <v>0.78936840484600856</v>
          </cell>
          <cell r="X254">
            <v>1.5214431612187485E-4</v>
          </cell>
          <cell r="Y254">
            <v>0.96499999999999997</v>
          </cell>
          <cell r="Z254">
            <v>0.82919380047482949</v>
          </cell>
          <cell r="AA254">
            <v>1.2482871223507008E-5</v>
          </cell>
          <cell r="AB254">
            <v>0.892625</v>
          </cell>
          <cell r="AC254">
            <v>0.76700426543921729</v>
          </cell>
          <cell r="AD254">
            <v>1.265180967647408E-4</v>
          </cell>
          <cell r="AE254">
            <v>0.92500000000000004</v>
          </cell>
          <cell r="AF254">
            <v>0.79482307299400767</v>
          </cell>
          <cell r="AG254">
            <v>4.863921816510277E-5</v>
          </cell>
          <cell r="AH254">
            <v>0.95837745098039095</v>
          </cell>
          <cell r="AI254">
            <v>0.8235032547852954</v>
          </cell>
          <cell r="AJ254">
            <v>4.6471247203781204E-5</v>
          </cell>
          <cell r="AK254">
            <v>0.88649914215686165</v>
          </cell>
          <cell r="AL254">
            <v>0.76174051067639825</v>
          </cell>
          <cell r="AM254">
            <v>3.9558843381307373E-4</v>
          </cell>
          <cell r="AN254">
            <v>0.91865196078431266</v>
          </cell>
          <cell r="AO254">
            <v>0.78936840484600856</v>
          </cell>
          <cell r="AP254">
            <v>1.6265035526382809E-4</v>
          </cell>
          <cell r="AQ254">
            <v>0.892625</v>
          </cell>
          <cell r="AR254">
            <v>0.76700426543921729</v>
          </cell>
          <cell r="AS254">
            <v>1.3643668210837437E-4</v>
          </cell>
          <cell r="AT254">
            <v>0.88649914215686165</v>
          </cell>
          <cell r="AU254">
            <v>0.76174051067639825</v>
          </cell>
          <cell r="AV254">
            <v>4.2185082934539692E-4</v>
          </cell>
        </row>
        <row r="255">
          <cell r="B255">
            <v>119</v>
          </cell>
          <cell r="C255">
            <v>0.88831036697701138</v>
          </cell>
          <cell r="D255">
            <v>0.99656862745097918</v>
          </cell>
          <cell r="E255">
            <v>0.8852622431687559</v>
          </cell>
          <cell r="F255">
            <v>1.9511973263448274E-6</v>
          </cell>
          <cell r="G255">
            <v>0.96499999999999997</v>
          </cell>
          <cell r="H255">
            <v>0.857219504132816</v>
          </cell>
          <cell r="I255">
            <v>1.9640850365867155E-6</v>
          </cell>
          <cell r="J255">
            <v>1</v>
          </cell>
          <cell r="K255">
            <v>0.88831036697701138</v>
          </cell>
          <cell r="L255">
            <v>4.8647869507235655E-7</v>
          </cell>
          <cell r="M255">
            <v>0.92500000000000004</v>
          </cell>
          <cell r="N255">
            <v>0.82168708945373559</v>
          </cell>
          <cell r="O255">
            <v>9.2268441685697089E-6</v>
          </cell>
          <cell r="P255">
            <v>0.96168872549019491</v>
          </cell>
          <cell r="Q255">
            <v>0.85427806465784939</v>
          </cell>
          <cell r="R255">
            <v>7.6484751465884075E-6</v>
          </cell>
          <cell r="S255">
            <v>0.99656862745097918</v>
          </cell>
          <cell r="T255">
            <v>0.8852622431687559</v>
          </cell>
          <cell r="U255">
            <v>2.0981323704869755E-6</v>
          </cell>
          <cell r="V255">
            <v>0.9218259803921558</v>
          </cell>
          <cell r="W255">
            <v>0.81886757493109918</v>
          </cell>
          <cell r="X255">
            <v>3.2046399998363633E-5</v>
          </cell>
          <cell r="Y255">
            <v>0.96499999999999997</v>
          </cell>
          <cell r="Z255">
            <v>0.857219504132816</v>
          </cell>
          <cell r="AA255">
            <v>2.1321517928493476E-6</v>
          </cell>
          <cell r="AB255">
            <v>0.892625</v>
          </cell>
          <cell r="AC255">
            <v>0.79292804132285477</v>
          </cell>
          <cell r="AD255">
            <v>2.947817689093297E-5</v>
          </cell>
          <cell r="AE255">
            <v>0.92500000000000004</v>
          </cell>
          <cell r="AF255">
            <v>0.82168708945373559</v>
          </cell>
          <cell r="AG255">
            <v>9.9796453150898273E-6</v>
          </cell>
          <cell r="AH255">
            <v>0.96168872549019491</v>
          </cell>
          <cell r="AI255">
            <v>0.85427806465784939</v>
          </cell>
          <cell r="AJ255">
            <v>8.2020238775353253E-6</v>
          </cell>
          <cell r="AK255">
            <v>0.88956207107843033</v>
          </cell>
          <cell r="AL255">
            <v>0.79020720980851078</v>
          </cell>
          <cell r="AM255">
            <v>9.4252698222626382E-5</v>
          </cell>
          <cell r="AN255">
            <v>0.9218259803921558</v>
          </cell>
          <cell r="AO255">
            <v>0.81886757493109918</v>
          </cell>
          <cell r="AP255">
            <v>3.4259303781583518E-5</v>
          </cell>
          <cell r="AQ255">
            <v>0.892625</v>
          </cell>
          <cell r="AR255">
            <v>0.79292804132285477</v>
          </cell>
          <cell r="AS255">
            <v>3.1789164968876684E-5</v>
          </cell>
          <cell r="AT255">
            <v>0.88956207107843033</v>
          </cell>
          <cell r="AU255">
            <v>0.79020720980851078</v>
          </cell>
          <cell r="AV255">
            <v>1.0050996317057214E-4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2.2387600435992643E-7</v>
          </cell>
          <cell r="G256">
            <v>1</v>
          </cell>
          <cell r="H256">
            <v>1</v>
          </cell>
          <cell r="I256">
            <v>2.8043303544916747E-7</v>
          </cell>
          <cell r="J256">
            <v>1</v>
          </cell>
          <cell r="K256">
            <v>1</v>
          </cell>
          <cell r="L256">
            <v>5.4334626926133883E-8</v>
          </cell>
          <cell r="M256">
            <v>1</v>
          </cell>
          <cell r="N256">
            <v>1</v>
          </cell>
          <cell r="O256">
            <v>1.6452654388544918E-6</v>
          </cell>
          <cell r="P256">
            <v>1</v>
          </cell>
          <cell r="Q256">
            <v>1</v>
          </cell>
          <cell r="R256">
            <v>1.1145506007772019E-6</v>
          </cell>
          <cell r="S256">
            <v>1</v>
          </cell>
          <cell r="T256">
            <v>1</v>
          </cell>
          <cell r="U256">
            <v>2.4073500172469634E-7</v>
          </cell>
          <cell r="V256">
            <v>1</v>
          </cell>
          <cell r="W256">
            <v>1</v>
          </cell>
          <cell r="X256">
            <v>5.8046421464316239E-6</v>
          </cell>
          <cell r="Y256">
            <v>1</v>
          </cell>
          <cell r="Z256">
            <v>1</v>
          </cell>
          <cell r="AA256">
            <v>3.0442969024713522E-7</v>
          </cell>
          <cell r="AB256">
            <v>1</v>
          </cell>
          <cell r="AC256">
            <v>1</v>
          </cell>
          <cell r="AD256">
            <v>6.1041038270368495E-6</v>
          </cell>
          <cell r="AE256">
            <v>1</v>
          </cell>
          <cell r="AF256">
            <v>1</v>
          </cell>
          <cell r="AG256">
            <v>1.7794996023530591E-6</v>
          </cell>
          <cell r="AH256">
            <v>1</v>
          </cell>
          <cell r="AI256">
            <v>1</v>
          </cell>
          <cell r="AJ256">
            <v>1.1952147931569781E-6</v>
          </cell>
          <cell r="AK256">
            <v>1</v>
          </cell>
          <cell r="AL256">
            <v>1</v>
          </cell>
          <cell r="AM256">
            <v>1.9773536543201204E-5</v>
          </cell>
          <cell r="AN256">
            <v>1</v>
          </cell>
          <cell r="AO256">
            <v>1</v>
          </cell>
          <cell r="AP256">
            <v>6.2054707751303869E-6</v>
          </cell>
          <cell r="AQ256">
            <v>1</v>
          </cell>
          <cell r="AR256">
            <v>1</v>
          </cell>
          <cell r="AS256">
            <v>6.5826446548161856E-6</v>
          </cell>
          <cell r="AT256">
            <v>1</v>
          </cell>
          <cell r="AU256">
            <v>1</v>
          </cell>
          <cell r="AV256">
            <v>2.1086265615598151E-5</v>
          </cell>
        </row>
        <row r="264">
          <cell r="B264" t="str">
            <v>Age</v>
          </cell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4.7487586722374842E-4</v>
          </cell>
          <cell r="D283">
            <v>0.65343137254901962</v>
          </cell>
          <cell r="E283">
            <v>3.1029878971041992E-4</v>
          </cell>
          <cell r="F283">
            <v>9932.2552672583315</v>
          </cell>
          <cell r="G283">
            <v>0.96499999999999997</v>
          </cell>
          <cell r="H283">
            <v>4.5825521187091721E-4</v>
          </cell>
          <cell r="I283">
            <v>9931.0779148889396</v>
          </cell>
          <cell r="J283">
            <v>0.9</v>
          </cell>
          <cell r="K283">
            <v>4.273882805013736E-4</v>
          </cell>
          <cell r="L283">
            <v>9931.3208606159569</v>
          </cell>
          <cell r="M283">
            <v>0.92500000000000004</v>
          </cell>
          <cell r="N283">
            <v>4.3926017718196731E-4</v>
          </cell>
          <cell r="O283">
            <v>9931.2274199517196</v>
          </cell>
          <cell r="P283">
            <v>0.63056127450980393</v>
          </cell>
          <cell r="Q283">
            <v>2.9943833207055521E-4</v>
          </cell>
          <cell r="R283">
            <v>9932.3402982627886</v>
          </cell>
          <cell r="S283">
            <v>0.58808823529411769</v>
          </cell>
          <cell r="T283">
            <v>2.7926891073937795E-4</v>
          </cell>
          <cell r="U283">
            <v>9932.4982129853488</v>
          </cell>
          <cell r="V283">
            <v>0.6044240196078432</v>
          </cell>
          <cell r="W283">
            <v>2.8702638048213843E-4</v>
          </cell>
          <cell r="X283">
            <v>9932.437476553594</v>
          </cell>
          <cell r="Y283">
            <v>0.86849999999999994</v>
          </cell>
          <cell r="Z283">
            <v>4.1242969068382547E-4</v>
          </cell>
          <cell r="AA283">
            <v>9931.4385958528965</v>
          </cell>
          <cell r="AB283">
            <v>0.892625</v>
          </cell>
          <cell r="AC283">
            <v>4.2388607098059841E-4</v>
          </cell>
          <cell r="AD283">
            <v>9931.3484256119064</v>
          </cell>
          <cell r="AE283">
            <v>0.83250000000000002</v>
          </cell>
          <cell r="AF283">
            <v>3.9533415946377059E-4</v>
          </cell>
          <cell r="AG283">
            <v>9931.5731504093983</v>
          </cell>
          <cell r="AH283">
            <v>0.5675051470588236</v>
          </cell>
          <cell r="AI283">
            <v>2.6949449886349972E-4</v>
          </cell>
          <cell r="AJ283">
            <v>9932.5747408893603</v>
          </cell>
          <cell r="AK283">
            <v>0.58326917892156871</v>
          </cell>
          <cell r="AL283">
            <v>2.7698045716526362E-4</v>
          </cell>
          <cell r="AM283">
            <v>9932.5161302327178</v>
          </cell>
          <cell r="AN283">
            <v>0.54398161764705888</v>
          </cell>
          <cell r="AO283">
            <v>2.5832374243392459E-4</v>
          </cell>
          <cell r="AP283">
            <v>9932.662201351086</v>
          </cell>
          <cell r="AQ283">
            <v>0.80336249999999998</v>
          </cell>
          <cell r="AR283">
            <v>3.8149746388253857E-4</v>
          </cell>
          <cell r="AS283">
            <v>9931.6820555035665</v>
          </cell>
          <cell r="AT283">
            <v>0.52494226102941188</v>
          </cell>
          <cell r="AU283">
            <v>2.4928241144873725E-4</v>
          </cell>
          <cell r="AV283">
            <v>9932.7329896622959</v>
          </cell>
        </row>
        <row r="284">
          <cell r="B284">
            <v>20</v>
          </cell>
          <cell r="C284">
            <v>5.7079346556810034E-4</v>
          </cell>
          <cell r="D284">
            <v>0.65686274509803921</v>
          </cell>
          <cell r="E284">
            <v>3.7493296267708553E-4</v>
          </cell>
          <cell r="F284">
            <v>9929.1733004698053</v>
          </cell>
          <cell r="G284">
            <v>0.96499999999999997</v>
          </cell>
          <cell r="H284">
            <v>5.5081569427321679E-4</v>
          </cell>
          <cell r="I284">
            <v>9926.5269466749451</v>
          </cell>
          <cell r="J284">
            <v>0.9</v>
          </cell>
          <cell r="K284">
            <v>5.1371411901129037E-4</v>
          </cell>
          <cell r="L284">
            <v>9927.0763304702305</v>
          </cell>
          <cell r="M284">
            <v>0.92500000000000004</v>
          </cell>
          <cell r="N284">
            <v>5.2798395565049287E-4</v>
          </cell>
          <cell r="O284">
            <v>9926.8650272355972</v>
          </cell>
          <cell r="P284">
            <v>0.63387254901960777</v>
          </cell>
          <cell r="Q284">
            <v>3.6181030898338749E-4</v>
          </cell>
          <cell r="R284">
            <v>9929.36617485032</v>
          </cell>
          <cell r="S284">
            <v>0.5911764705882353</v>
          </cell>
          <cell r="T284">
            <v>3.3743966640937699E-4</v>
          </cell>
          <cell r="U284">
            <v>9929.724375028487</v>
          </cell>
          <cell r="V284">
            <v>0.60759803921568634</v>
          </cell>
          <cell r="W284">
            <v>3.4681299047630416E-4</v>
          </cell>
          <cell r="X284">
            <v>9929.5866049753331</v>
          </cell>
          <cell r="Y284">
            <v>0.86849999999999994</v>
          </cell>
          <cell r="Z284">
            <v>4.9573412484589508E-4</v>
          </cell>
          <cell r="AA284">
            <v>9927.3425757047644</v>
          </cell>
          <cell r="AB284">
            <v>0.892625</v>
          </cell>
          <cell r="AC284">
            <v>5.0950451720272556E-4</v>
          </cell>
          <cell r="AD284">
            <v>9927.1386653482332</v>
          </cell>
          <cell r="AE284">
            <v>0.83250000000000002</v>
          </cell>
          <cell r="AF284">
            <v>4.7518556008544356E-4</v>
          </cell>
          <cell r="AG284">
            <v>9927.6468602858276</v>
          </cell>
          <cell r="AH284">
            <v>0.57048529411764703</v>
          </cell>
          <cell r="AI284">
            <v>3.2562927808504877E-4</v>
          </cell>
          <cell r="AJ284">
            <v>9929.8979666371397</v>
          </cell>
          <cell r="AK284">
            <v>0.58633210784313716</v>
          </cell>
          <cell r="AL284">
            <v>3.346745358096334E-4</v>
          </cell>
          <cell r="AM284">
            <v>9929.765017374164</v>
          </cell>
          <cell r="AN284">
            <v>0.54683823529411768</v>
          </cell>
          <cell r="AO284">
            <v>3.121316914286737E-4</v>
          </cell>
          <cell r="AP284">
            <v>9930.0963588789</v>
          </cell>
          <cell r="AQ284">
            <v>0.80336249999999998</v>
          </cell>
          <cell r="AR284">
            <v>4.5855406548245302E-4</v>
          </cell>
          <cell r="AS284">
            <v>9927.8931439873049</v>
          </cell>
          <cell r="AT284">
            <v>0.52769889705882356</v>
          </cell>
          <cell r="AU284">
            <v>3.0120708222867011E-4</v>
          </cell>
          <cell r="AV284">
            <v>9930.2569340303562</v>
          </cell>
        </row>
        <row r="285">
          <cell r="B285">
            <v>21</v>
          </cell>
          <cell r="C285">
            <v>6.761282277517296E-4</v>
          </cell>
          <cell r="D285">
            <v>0.66029411764705881</v>
          </cell>
          <cell r="E285">
            <v>4.4644349155959791E-4</v>
          </cell>
          <cell r="F285">
            <v>9925.4505261073264</v>
          </cell>
          <cell r="G285">
            <v>0.96499999999999997</v>
          </cell>
          <cell r="H285">
            <v>6.5246373978041904E-4</v>
          </cell>
          <cell r="I285">
            <v>9921.0592598430903</v>
          </cell>
          <cell r="J285">
            <v>0.9</v>
          </cell>
          <cell r="K285">
            <v>6.0851540497655664E-4</v>
          </cell>
          <cell r="L285">
            <v>9921.9766511987655</v>
          </cell>
          <cell r="M285">
            <v>0.92500000000000004</v>
          </cell>
          <cell r="N285">
            <v>6.2541861067034988E-4</v>
          </cell>
          <cell r="O285">
            <v>9921.6238017713094</v>
          </cell>
          <cell r="P285">
            <v>0.63718382352941172</v>
          </cell>
          <cell r="Q285">
            <v>4.3081796935501195E-4</v>
          </cell>
          <cell r="R285">
            <v>9925.7736278065877</v>
          </cell>
          <cell r="S285">
            <v>0.59426470588235292</v>
          </cell>
          <cell r="T285">
            <v>4.0179914240363814E-4</v>
          </cell>
          <cell r="U285">
            <v>9926.3736921478394</v>
          </cell>
          <cell r="V285">
            <v>0.61077205882352947</v>
          </cell>
          <cell r="W285">
            <v>4.1296022969262812E-4</v>
          </cell>
          <cell r="X285">
            <v>9926.1428953506675</v>
          </cell>
          <cell r="Y285">
            <v>0.86849999999999994</v>
          </cell>
          <cell r="Z285">
            <v>5.8721736580237712E-4</v>
          </cell>
          <cell r="AA285">
            <v>9922.4212532209513</v>
          </cell>
          <cell r="AB285">
            <v>0.892625</v>
          </cell>
          <cell r="AC285">
            <v>6.0352895929688768E-4</v>
          </cell>
          <cell r="AD285">
            <v>9922.08074335534</v>
          </cell>
          <cell r="AE285">
            <v>0.83250000000000002</v>
          </cell>
          <cell r="AF285">
            <v>5.6287674960331488E-4</v>
          </cell>
          <cell r="AG285">
            <v>9922.9293858521924</v>
          </cell>
          <cell r="AH285">
            <v>0.57346544117647058</v>
          </cell>
          <cell r="AI285">
            <v>3.8773617241951081E-4</v>
          </cell>
          <cell r="AJ285">
            <v>9926.6645011308065</v>
          </cell>
          <cell r="AK285">
            <v>0.58939503676470584</v>
          </cell>
          <cell r="AL285">
            <v>3.9850662165338607E-4</v>
          </cell>
          <cell r="AM285">
            <v>9926.4417778762763</v>
          </cell>
          <cell r="AN285">
            <v>0.54969485294117648</v>
          </cell>
          <cell r="AO285">
            <v>3.7166420672336527E-4</v>
          </cell>
          <cell r="AP285">
            <v>9926.9968611063541</v>
          </cell>
          <cell r="AQ285">
            <v>0.80336249999999998</v>
          </cell>
          <cell r="AR285">
            <v>5.4317606336719889E-4</v>
          </cell>
          <cell r="AS285">
            <v>9923.3406682244549</v>
          </cell>
          <cell r="AT285">
            <v>0.53045553308823534</v>
          </cell>
          <cell r="AU285">
            <v>3.5865595948804754E-4</v>
          </cell>
          <cell r="AV285">
            <v>9927.2658703134748</v>
          </cell>
        </row>
        <row r="286">
          <cell r="B286">
            <v>22</v>
          </cell>
          <cell r="C286">
            <v>7.7322468203414225E-4</v>
          </cell>
          <cell r="D286">
            <v>0.6637254901960784</v>
          </cell>
          <cell r="E286">
            <v>5.1320893111481798E-4</v>
          </cell>
          <cell r="F286">
            <v>9921.0193733191481</v>
          </cell>
          <cell r="G286">
            <v>0.96499999999999997</v>
          </cell>
          <cell r="H286">
            <v>7.4616181816294729E-4</v>
          </cell>
          <cell r="I286">
            <v>9914.5861284158291</v>
          </cell>
          <cell r="J286">
            <v>0.9</v>
          </cell>
          <cell r="K286">
            <v>6.9590221383072806E-4</v>
          </cell>
          <cell r="L286">
            <v>9915.9389755586944</v>
          </cell>
          <cell r="M286">
            <v>0.92500000000000004</v>
          </cell>
          <cell r="N286">
            <v>7.1523283088158163E-4</v>
          </cell>
          <cell r="O286">
            <v>9915.4186335976119</v>
          </cell>
          <cell r="P286">
            <v>0.64049509803921567</v>
          </cell>
          <cell r="Q286">
            <v>4.9524661852579934E-4</v>
          </cell>
          <cell r="R286">
            <v>9921.4974261679799</v>
          </cell>
          <cell r="S286">
            <v>0.59735294117647053</v>
          </cell>
          <cell r="T286">
            <v>4.6188803800333608E-4</v>
          </cell>
          <cell r="U286">
            <v>9922.3852837111554</v>
          </cell>
          <cell r="V286">
            <v>0.6139460784313725</v>
          </cell>
          <cell r="W286">
            <v>4.7471826128120658E-4</v>
          </cell>
          <cell r="X286">
            <v>9922.0437931006418</v>
          </cell>
          <cell r="Y286">
            <v>0.86849999999999994</v>
          </cell>
          <cell r="Z286">
            <v>6.7154563634665252E-4</v>
          </cell>
          <cell r="AA286">
            <v>9916.5946351502535</v>
          </cell>
          <cell r="AB286">
            <v>0.892625</v>
          </cell>
          <cell r="AC286">
            <v>6.9019968180072618E-4</v>
          </cell>
          <cell r="AD286">
            <v>9916.0924802902427</v>
          </cell>
          <cell r="AE286">
            <v>0.83250000000000002</v>
          </cell>
          <cell r="AF286">
            <v>6.4370954779342348E-4</v>
          </cell>
          <cell r="AG286">
            <v>9917.34399961294</v>
          </cell>
          <cell r="AH286">
            <v>0.57644558823529413</v>
          </cell>
          <cell r="AI286">
            <v>4.4572195667321937E-4</v>
          </cell>
          <cell r="AJ286">
            <v>9922.8155742322451</v>
          </cell>
          <cell r="AK286">
            <v>0.59245796568627451</v>
          </cell>
          <cell r="AL286">
            <v>4.5810312213636435E-4</v>
          </cell>
          <cell r="AM286">
            <v>9922.4860250983347</v>
          </cell>
          <cell r="AN286">
            <v>0.55255147058823528</v>
          </cell>
          <cell r="AO286">
            <v>4.2724643515308592E-4</v>
          </cell>
          <cell r="AP286">
            <v>9923.3073516928253</v>
          </cell>
          <cell r="AQ286">
            <v>0.80336249999999998</v>
          </cell>
          <cell r="AR286">
            <v>6.2117971362065359E-4</v>
          </cell>
          <cell r="AS286">
            <v>9917.9505471048378</v>
          </cell>
          <cell r="AT286">
            <v>0.53321216911764713</v>
          </cell>
          <cell r="AU286">
            <v>4.1229280992272798E-4</v>
          </cell>
          <cell r="AV286">
            <v>9923.7053972476642</v>
          </cell>
        </row>
        <row r="287">
          <cell r="B287">
            <v>23</v>
          </cell>
          <cell r="C287">
            <v>8.6797902133963628E-4</v>
          </cell>
          <cell r="D287">
            <v>0.667156862745098</v>
          </cell>
          <cell r="E287">
            <v>5.7907816080551226E-4</v>
          </cell>
          <cell r="F287">
            <v>9915.9278175709969</v>
          </cell>
          <cell r="G287">
            <v>0.96499999999999997</v>
          </cell>
          <cell r="H287">
            <v>8.3759975559274903E-4</v>
          </cell>
          <cell r="I287">
            <v>9907.1882428039171</v>
          </cell>
          <cell r="J287">
            <v>0.9</v>
          </cell>
          <cell r="K287">
            <v>7.8118111920567272E-4</v>
          </cell>
          <cell r="L287">
            <v>9909.038451673392</v>
          </cell>
          <cell r="M287">
            <v>0.92500000000000004</v>
          </cell>
          <cell r="N287">
            <v>8.0288059473916358E-4</v>
          </cell>
          <cell r="O287">
            <v>9908.3268006589278</v>
          </cell>
          <cell r="P287">
            <v>0.64380637254901951</v>
          </cell>
          <cell r="Q287">
            <v>5.5881042517731921E-4</v>
          </cell>
          <cell r="R287">
            <v>9916.5838381169578</v>
          </cell>
          <cell r="S287">
            <v>0.60044117647058826</v>
          </cell>
          <cell r="T287">
            <v>5.2117034472496109E-4</v>
          </cell>
          <cell r="U287">
            <v>9917.8022526401492</v>
          </cell>
          <cell r="V287">
            <v>0.61712009803921564</v>
          </cell>
          <cell r="W287">
            <v>5.3564729874509874E-4</v>
          </cell>
          <cell r="X287">
            <v>9917.3336177228248</v>
          </cell>
          <cell r="Y287">
            <v>0.86849999999999994</v>
          </cell>
          <cell r="Z287">
            <v>7.5383978003347408E-4</v>
          </cell>
          <cell r="AA287">
            <v>9909.9351892956001</v>
          </cell>
          <cell r="AB287">
            <v>0.892625</v>
          </cell>
          <cell r="AC287">
            <v>7.7477977392329282E-4</v>
          </cell>
          <cell r="AD287">
            <v>9909.2483964156399</v>
          </cell>
          <cell r="AE287">
            <v>0.83250000000000002</v>
          </cell>
          <cell r="AF287">
            <v>7.2259253526524726E-4</v>
          </cell>
          <cell r="AG287">
            <v>9910.9601105916372</v>
          </cell>
          <cell r="AH287">
            <v>0.57942573529411756</v>
          </cell>
          <cell r="AI287">
            <v>5.0292938265958733E-4</v>
          </cell>
          <cell r="AJ287">
            <v>9918.3927574587906</v>
          </cell>
          <cell r="AK287">
            <v>0.59552089460784308</v>
          </cell>
          <cell r="AL287">
            <v>5.1689964328902028E-4</v>
          </cell>
          <cell r="AM287">
            <v>9917.9405032708837</v>
          </cell>
          <cell r="AN287">
            <v>0.5554080882352942</v>
          </cell>
          <cell r="AO287">
            <v>4.8208256887058903E-4</v>
          </cell>
          <cell r="AP287">
            <v>9919.0676540018849</v>
          </cell>
          <cell r="AQ287">
            <v>0.80336249999999998</v>
          </cell>
          <cell r="AR287">
            <v>6.9730179653096358E-4</v>
          </cell>
          <cell r="AS287">
            <v>9911.7897174242844</v>
          </cell>
          <cell r="AT287">
            <v>0.5359688051470588</v>
          </cell>
          <cell r="AU287">
            <v>4.6520967896011834E-4</v>
          </cell>
          <cell r="AV287">
            <v>9919.6139248645868</v>
          </cell>
        </row>
        <row r="288">
          <cell r="B288">
            <v>24</v>
          </cell>
          <cell r="C288">
            <v>9.3712576898338307E-4</v>
          </cell>
          <cell r="D288">
            <v>0.6705882352941176</v>
          </cell>
          <cell r="E288">
            <v>6.2842551567120978E-4</v>
          </cell>
          <cell r="F288">
            <v>9910.1857203277177</v>
          </cell>
          <cell r="G288">
            <v>0.96499999999999997</v>
          </cell>
          <cell r="H288">
            <v>9.0432636706896464E-4</v>
          </cell>
          <cell r="I288">
            <v>9898.8899843531326</v>
          </cell>
          <cell r="J288">
            <v>0.9</v>
          </cell>
          <cell r="K288">
            <v>8.4341319208504481E-4</v>
          </cell>
          <cell r="L288">
            <v>9901.2976979254618</v>
          </cell>
          <cell r="M288">
            <v>0.92500000000000004</v>
          </cell>
          <cell r="N288">
            <v>8.6684133630962937E-4</v>
          </cell>
          <cell r="O288">
            <v>9900.371597344345</v>
          </cell>
          <cell r="P288">
            <v>0.64711764705882346</v>
          </cell>
          <cell r="Q288">
            <v>6.0643062262271741E-4</v>
          </cell>
          <cell r="R288">
            <v>9911.0423476860724</v>
          </cell>
          <cell r="S288">
            <v>0.60352941176470587</v>
          </cell>
          <cell r="T288">
            <v>5.6558296410408879E-4</v>
          </cell>
          <cell r="U288">
            <v>9912.6333882212257</v>
          </cell>
          <cell r="V288">
            <v>0.62029411764705877</v>
          </cell>
          <cell r="W288">
            <v>5.8129360199586904E-4</v>
          </cell>
          <cell r="X288">
            <v>9912.0214247597378</v>
          </cell>
          <cell r="Y288">
            <v>0.86849999999999994</v>
          </cell>
          <cell r="Z288">
            <v>8.1389373036206813E-4</v>
          </cell>
          <cell r="AA288">
            <v>9902.4646859323548</v>
          </cell>
          <cell r="AB288">
            <v>0.892625</v>
          </cell>
          <cell r="AC288">
            <v>8.3650188953879236E-4</v>
          </cell>
          <cell r="AD288">
            <v>9901.5709111833148</v>
          </cell>
          <cell r="AE288">
            <v>0.83250000000000002</v>
          </cell>
          <cell r="AF288">
            <v>7.8015720267866646E-4</v>
          </cell>
          <cell r="AG288">
            <v>9903.7985247984107</v>
          </cell>
          <cell r="AH288">
            <v>0.58240588235294111</v>
          </cell>
          <cell r="AI288">
            <v>5.4578756036044571E-4</v>
          </cell>
          <cell r="AJ288">
            <v>9913.4045063123067</v>
          </cell>
          <cell r="AK288">
            <v>0.59858382352941175</v>
          </cell>
          <cell r="AL288">
            <v>5.6094832592601363E-4</v>
          </cell>
          <cell r="AM288">
            <v>9912.8139233625807</v>
          </cell>
          <cell r="AN288">
            <v>0.558264705882353</v>
          </cell>
          <cell r="AO288">
            <v>5.2316424179628222E-4</v>
          </cell>
          <cell r="AP288">
            <v>9914.2858443864425</v>
          </cell>
          <cell r="AQ288">
            <v>0.80336249999999998</v>
          </cell>
          <cell r="AR288">
            <v>7.5285170058491302E-4</v>
          </cell>
          <cell r="AS288">
            <v>9904.8782086474876</v>
          </cell>
          <cell r="AT288">
            <v>0.53872544117647059</v>
          </cell>
          <cell r="AU288">
            <v>5.048534933334123E-4</v>
          </cell>
          <cell r="AV288">
            <v>9914.9992244551922</v>
          </cell>
        </row>
        <row r="289">
          <cell r="B289">
            <v>25</v>
          </cell>
          <cell r="C289">
            <v>1.0080822904205797E-3</v>
          </cell>
          <cell r="D289">
            <v>0.67401960784313719</v>
          </cell>
          <cell r="E289">
            <v>6.7946723006289073E-4</v>
          </cell>
          <cell r="F289">
            <v>9903.9579067560226</v>
          </cell>
          <cell r="G289">
            <v>0.96499999999999997</v>
          </cell>
          <cell r="H289">
            <v>9.7279941025585944E-4</v>
          </cell>
          <cell r="I289">
            <v>9889.938157135568</v>
          </cell>
          <cell r="J289">
            <v>0.9</v>
          </cell>
          <cell r="K289">
            <v>9.0727406137852175E-4</v>
          </cell>
          <cell r="L289">
            <v>9892.9468128282697</v>
          </cell>
          <cell r="M289">
            <v>0.92500000000000004</v>
          </cell>
          <cell r="N289">
            <v>9.3247611863903632E-4</v>
          </cell>
          <cell r="O289">
            <v>9891.7895459989413</v>
          </cell>
          <cell r="P289">
            <v>0.65042892156862742</v>
          </cell>
          <cell r="Q289">
            <v>6.5568587701068958E-4</v>
          </cell>
          <cell r="R289">
            <v>9905.0319881043251</v>
          </cell>
          <cell r="S289">
            <v>0.60661764705882348</v>
          </cell>
          <cell r="T289">
            <v>6.1152050705660162E-4</v>
          </cell>
          <cell r="U289">
            <v>9907.0269716474377</v>
          </cell>
          <cell r="V289">
            <v>0.62346813725490191</v>
          </cell>
          <cell r="W289">
            <v>6.285071878081739E-4</v>
          </cell>
          <cell r="X289">
            <v>9906.2596301226786</v>
          </cell>
          <cell r="Y289">
            <v>0.86849999999999994</v>
          </cell>
          <cell r="Z289">
            <v>8.755194692302734E-4</v>
          </cell>
          <cell r="AA289">
            <v>9894.4051320093422</v>
          </cell>
          <cell r="AB289">
            <v>0.892625</v>
          </cell>
          <cell r="AC289">
            <v>8.9983945448667002E-4</v>
          </cell>
          <cell r="AD289">
            <v>9893.2882284067073</v>
          </cell>
          <cell r="AE289">
            <v>0.83250000000000002</v>
          </cell>
          <cell r="AF289">
            <v>8.3922850677513262E-4</v>
          </cell>
          <cell r="AG289">
            <v>9896.0720050454111</v>
          </cell>
          <cell r="AH289">
            <v>0.58538602941176465</v>
          </cell>
          <cell r="AI289">
            <v>5.9011728930962056E-4</v>
          </cell>
          <cell r="AJ289">
            <v>9907.9938934519396</v>
          </cell>
          <cell r="AK289">
            <v>0.60164675245098043</v>
          </cell>
          <cell r="AL289">
            <v>6.0650943623488792E-4</v>
          </cell>
          <cell r="AM289">
            <v>9907.2533469870541</v>
          </cell>
          <cell r="AN289">
            <v>0.5611213235294118</v>
          </cell>
          <cell r="AO289">
            <v>5.6565646902735655E-4</v>
          </cell>
          <cell r="AP289">
            <v>9909.0990445497118</v>
          </cell>
          <cell r="AQ289">
            <v>0.80336249999999998</v>
          </cell>
          <cell r="AR289">
            <v>8.09855509038003E-4</v>
          </cell>
          <cell r="AS289">
            <v>9897.4213042440206</v>
          </cell>
          <cell r="AT289">
            <v>0.54148207720588237</v>
          </cell>
          <cell r="AU289">
            <v>5.4585849261139913E-4</v>
          </cell>
          <cell r="AV289">
            <v>9909.9936024603285</v>
          </cell>
        </row>
        <row r="290">
          <cell r="B290">
            <v>26</v>
          </cell>
          <cell r="C290">
            <v>1.0948442746335323E-3</v>
          </cell>
          <cell r="D290">
            <v>0.67745098039215679</v>
          </cell>
          <cell r="E290">
            <v>7.4170332722722613E-4</v>
          </cell>
          <cell r="F290">
            <v>9897.2284919104604</v>
          </cell>
          <cell r="G290">
            <v>0.96499999999999997</v>
          </cell>
          <cell r="H290">
            <v>1.0565247250213586E-3</v>
          </cell>
          <cell r="I290">
            <v>9880.3172311288399</v>
          </cell>
          <cell r="J290">
            <v>0.9</v>
          </cell>
          <cell r="K290">
            <v>9.8535984717017916E-4</v>
          </cell>
          <cell r="L290">
            <v>9883.9711987943938</v>
          </cell>
          <cell r="M290">
            <v>0.92500000000000004</v>
          </cell>
          <cell r="N290">
            <v>1.0127309540360174E-3</v>
          </cell>
          <cell r="O290">
            <v>9882.565688476694</v>
          </cell>
          <cell r="P290">
            <v>0.65374019607843126</v>
          </cell>
          <cell r="Q290">
            <v>7.1574371077427323E-4</v>
          </cell>
          <cell r="R290">
            <v>9898.5373985183851</v>
          </cell>
          <cell r="S290">
            <v>0.6097058823529411</v>
          </cell>
          <cell r="T290">
            <v>6.6753299450450357E-4</v>
          </cell>
          <cell r="U290">
            <v>9900.9686214903122</v>
          </cell>
          <cell r="V290">
            <v>0.62664215686274505</v>
          </cell>
          <cell r="W290">
            <v>6.8607557768518427E-4</v>
          </cell>
          <cell r="X290">
            <v>9900.0334747408524</v>
          </cell>
          <cell r="Y290">
            <v>0.86849999999999994</v>
          </cell>
          <cell r="Z290">
            <v>9.5087225251922272E-4</v>
          </cell>
          <cell r="AA290">
            <v>9885.7423876798166</v>
          </cell>
          <cell r="AB290">
            <v>0.892625</v>
          </cell>
          <cell r="AC290">
            <v>9.7728537064475669E-4</v>
          </cell>
          <cell r="AD290">
            <v>9884.3858573241778</v>
          </cell>
          <cell r="AE290">
            <v>0.83250000000000002</v>
          </cell>
          <cell r="AF290">
            <v>9.1145785863241567E-4</v>
          </cell>
          <cell r="AG290">
            <v>9887.7669393136784</v>
          </cell>
          <cell r="AH290">
            <v>0.5883661764705882</v>
          </cell>
          <cell r="AI290">
            <v>6.4416933969684595E-4</v>
          </cell>
          <cell r="AJ290">
            <v>9902.1470149530396</v>
          </cell>
          <cell r="AK290">
            <v>0.60470968137254899</v>
          </cell>
          <cell r="AL290">
            <v>6.6206293246620282E-4</v>
          </cell>
          <cell r="AM290">
            <v>9901.244504344937</v>
          </cell>
          <cell r="AN290">
            <v>0.56397794117647049</v>
          </cell>
          <cell r="AO290">
            <v>6.1746801991666579E-4</v>
          </cell>
          <cell r="AP290">
            <v>9903.4938985729295</v>
          </cell>
          <cell r="AQ290">
            <v>0.80336249999999998</v>
          </cell>
          <cell r="AR290">
            <v>8.7955683358028106E-4</v>
          </cell>
          <cell r="AS290">
            <v>9889.405823075509</v>
          </cell>
          <cell r="AT290">
            <v>0.54423871323529416</v>
          </cell>
          <cell r="AU290">
            <v>5.9585663921958262E-4</v>
          </cell>
          <cell r="AV290">
            <v>9904.5841482907017</v>
          </cell>
        </row>
        <row r="291">
          <cell r="B291">
            <v>27</v>
          </cell>
          <cell r="C291">
            <v>1.1192243725827444E-3</v>
          </cell>
          <cell r="D291">
            <v>0.68088235294117638</v>
          </cell>
          <cell r="E291">
            <v>7.6206012427325093E-4</v>
          </cell>
          <cell r="F291">
            <v>9889.8876846076819</v>
          </cell>
          <cell r="G291">
            <v>0.96499999999999997</v>
          </cell>
          <cell r="H291">
            <v>1.0800515195423484E-3</v>
          </cell>
          <cell r="I291">
            <v>9869.878431683097</v>
          </cell>
          <cell r="J291">
            <v>0.9</v>
          </cell>
          <cell r="K291">
            <v>1.0073019353244699E-3</v>
          </cell>
          <cell r="L291">
            <v>9874.2319304445155</v>
          </cell>
          <cell r="M291">
            <v>0.92500000000000004</v>
          </cell>
          <cell r="N291">
            <v>1.0352825446390387E-3</v>
          </cell>
          <cell r="O291">
            <v>9872.5573082986793</v>
          </cell>
          <cell r="P291">
            <v>0.65705147058823521</v>
          </cell>
          <cell r="Q291">
            <v>7.3538801992368706E-4</v>
          </cell>
          <cell r="R291">
            <v>9891.4525826295303</v>
          </cell>
          <cell r="S291">
            <v>0.61279411764705871</v>
          </cell>
          <cell r="T291">
            <v>6.8585411184592581E-4</v>
          </cell>
          <cell r="U291">
            <v>9894.3593982579132</v>
          </cell>
          <cell r="V291">
            <v>0.62981617647058818</v>
          </cell>
          <cell r="W291">
            <v>7.0490561495275715E-4</v>
          </cell>
          <cell r="X291">
            <v>9893.2413035555674</v>
          </cell>
          <cell r="Y291">
            <v>0.86849999999999994</v>
          </cell>
          <cell r="Z291">
            <v>9.7204636758811344E-4</v>
          </cell>
          <cell r="AA291">
            <v>9876.3423095478192</v>
          </cell>
          <cell r="AB291">
            <v>0.892625</v>
          </cell>
          <cell r="AC291">
            <v>9.9904765557667224E-4</v>
          </cell>
          <cell r="AD291">
            <v>9874.7259916280073</v>
          </cell>
          <cell r="AE291">
            <v>0.83250000000000002</v>
          </cell>
          <cell r="AF291">
            <v>9.3175429017513481E-4</v>
          </cell>
          <cell r="AG291">
            <v>9878.7546564325148</v>
          </cell>
          <cell r="AH291">
            <v>0.59134632352941174</v>
          </cell>
          <cell r="AI291">
            <v>6.6184921793131844E-4</v>
          </cell>
          <cell r="AJ291">
            <v>9895.7683554488358</v>
          </cell>
          <cell r="AK291">
            <v>0.60777261029411755</v>
          </cell>
          <cell r="AL291">
            <v>6.8023391842941057E-4</v>
          </cell>
          <cell r="AM291">
            <v>9894.6892573733257</v>
          </cell>
          <cell r="AN291">
            <v>0.56683455882352929</v>
          </cell>
          <cell r="AO291">
            <v>6.3441505345748132E-4</v>
          </cell>
          <cell r="AP291">
            <v>9897.3788078051202</v>
          </cell>
          <cell r="AQ291">
            <v>0.80336249999999998</v>
          </cell>
          <cell r="AR291">
            <v>8.9914289001900502E-4</v>
          </cell>
          <cell r="AS291">
            <v>9880.7075286037743</v>
          </cell>
          <cell r="AT291">
            <v>0.54699534926470594</v>
          </cell>
          <cell r="AU291">
            <v>6.1221052658646971E-4</v>
          </cell>
          <cell r="AV291">
            <v>9898.6824360672344</v>
          </cell>
        </row>
        <row r="292">
          <cell r="B292">
            <v>28</v>
          </cell>
          <cell r="C292">
            <v>1.1481768215479669E-3</v>
          </cell>
          <cell r="D292">
            <v>0.68431372549019598</v>
          </cell>
          <cell r="E292">
            <v>7.8571315827498118E-4</v>
          </cell>
          <cell r="F292">
            <v>9882.3509955697009</v>
          </cell>
          <cell r="G292">
            <v>0.96499999999999997</v>
          </cell>
          <cell r="H292">
            <v>1.107990632793788E-3</v>
          </cell>
          <cell r="I292">
            <v>9859.2184544852589</v>
          </cell>
          <cell r="J292">
            <v>0.9</v>
          </cell>
          <cell r="K292">
            <v>1.0333591393931702E-3</v>
          </cell>
          <cell r="L292">
            <v>9864.2855975111361</v>
          </cell>
          <cell r="M292">
            <v>0.92500000000000004</v>
          </cell>
          <cell r="N292">
            <v>1.0620635599318693E-3</v>
          </cell>
          <cell r="O292">
            <v>9862.33642204645</v>
          </cell>
          <cell r="P292">
            <v>0.66036274509803905</v>
          </cell>
          <cell r="Q292">
            <v>7.5821319773535672E-4</v>
          </cell>
          <cell r="R292">
            <v>9884.1785269006214</v>
          </cell>
          <cell r="S292">
            <v>0.61588235294117644</v>
          </cell>
          <cell r="T292">
            <v>7.0714184244748308E-4</v>
          </cell>
          <cell r="U292">
            <v>9887.5733111805366</v>
          </cell>
          <cell r="V292">
            <v>0.63299019607843132</v>
          </cell>
          <cell r="W292">
            <v>7.2678467140435763E-4</v>
          </cell>
          <cell r="X292">
            <v>9886.2675022106087</v>
          </cell>
          <cell r="Y292">
            <v>0.86849999999999994</v>
          </cell>
          <cell r="Z292">
            <v>9.9719156951440929E-4</v>
          </cell>
          <cell r="AA292">
            <v>9866.7420468807668</v>
          </cell>
          <cell r="AB292">
            <v>0.892625</v>
          </cell>
          <cell r="AC292">
            <v>1.0248913353342541E-3</v>
          </cell>
          <cell r="AD292">
            <v>9864.8606697766099</v>
          </cell>
          <cell r="AE292">
            <v>0.83250000000000002</v>
          </cell>
          <cell r="AF292">
            <v>9.5585720393868252E-4</v>
          </cell>
          <cell r="AG292">
            <v>9869.5500843997961</v>
          </cell>
          <cell r="AH292">
            <v>0.59432647058823518</v>
          </cell>
          <cell r="AI292">
            <v>6.8239187796182116E-4</v>
          </cell>
          <cell r="AJ292">
            <v>9889.2188489019518</v>
          </cell>
          <cell r="AK292">
            <v>0.61083553921568612</v>
          </cell>
          <cell r="AL292">
            <v>7.0134720790520494E-4</v>
          </cell>
          <cell r="AM292">
            <v>9887.9585541281413</v>
          </cell>
          <cell r="AN292">
            <v>0.5696911764705882</v>
          </cell>
          <cell r="AO292">
            <v>6.5410620426392186E-4</v>
          </cell>
          <cell r="AP292">
            <v>9891.0997616996774</v>
          </cell>
          <cell r="AQ292">
            <v>0.80336249999999998</v>
          </cell>
          <cell r="AR292">
            <v>9.2240220180082855E-4</v>
          </cell>
          <cell r="AS292">
            <v>9871.8233606810736</v>
          </cell>
          <cell r="AT292">
            <v>0.54975198529411762</v>
          </cell>
          <cell r="AU292">
            <v>6.3121248711468466E-4</v>
          </cell>
          <cell r="AV292">
            <v>9892.6223584805375</v>
          </cell>
        </row>
        <row r="293">
          <cell r="B293">
            <v>29</v>
          </cell>
          <cell r="C293">
            <v>1.1794276933899872E-3</v>
          </cell>
          <cell r="D293">
            <v>0.68774509803921557</v>
          </cell>
          <cell r="E293">
            <v>8.1114561462066262E-4</v>
          </cell>
          <cell r="F293">
            <v>9874.5863023577895</v>
          </cell>
          <cell r="G293">
            <v>0.96499999999999997</v>
          </cell>
          <cell r="H293">
            <v>1.1381477241213375E-3</v>
          </cell>
          <cell r="I293">
            <v>9848.294532791022</v>
          </cell>
          <cell r="J293">
            <v>0.9</v>
          </cell>
          <cell r="K293">
            <v>1.0614849240509884E-3</v>
          </cell>
          <cell r="L293">
            <v>9854.0922478353641</v>
          </cell>
          <cell r="M293">
            <v>0.92500000000000004</v>
          </cell>
          <cell r="N293">
            <v>1.0909706163857382E-3</v>
          </cell>
          <cell r="O293">
            <v>9851.8619939168057</v>
          </cell>
          <cell r="P293">
            <v>0.663674019607843</v>
          </cell>
          <cell r="Q293">
            <v>7.8275551810893943E-4</v>
          </cell>
          <cell r="R293">
            <v>9876.6842122927519</v>
          </cell>
          <cell r="S293">
            <v>0.61897058823529405</v>
          </cell>
          <cell r="T293">
            <v>7.3003105315859636E-4</v>
          </cell>
          <cell r="U293">
            <v>9880.5813943719331</v>
          </cell>
          <cell r="V293">
            <v>0.63616421568627446</v>
          </cell>
          <cell r="W293">
            <v>7.5030969352411303E-4</v>
          </cell>
          <cell r="X293">
            <v>9879.0823145325976</v>
          </cell>
          <cell r="Y293">
            <v>0.86849999999999994</v>
          </cell>
          <cell r="Z293">
            <v>1.0243329517092038E-3</v>
          </cell>
          <cell r="AA293">
            <v>9856.9030148930433</v>
          </cell>
          <cell r="AB293">
            <v>0.892625</v>
          </cell>
          <cell r="AC293">
            <v>1.0527866448122372E-3</v>
          </cell>
          <cell r="AD293">
            <v>9854.7502595518763</v>
          </cell>
          <cell r="AE293">
            <v>0.83250000000000002</v>
          </cell>
          <cell r="AF293">
            <v>9.818735547471643E-4</v>
          </cell>
          <cell r="AG293">
            <v>9860.1162038519888</v>
          </cell>
          <cell r="AH293">
            <v>0.59730661764705872</v>
          </cell>
          <cell r="AI293">
            <v>7.0447996629804553E-4</v>
          </cell>
          <cell r="AJ293">
            <v>9882.4705262800744</v>
          </cell>
          <cell r="AK293">
            <v>0.61389846813725479</v>
          </cell>
          <cell r="AL293">
            <v>7.24048854250769E-4</v>
          </cell>
          <cell r="AM293">
            <v>9881.0236620043215</v>
          </cell>
          <cell r="AN293">
            <v>0.572547794117647</v>
          </cell>
          <cell r="AO293">
            <v>6.7527872417170163E-4</v>
          </cell>
          <cell r="AP293">
            <v>9884.6299319785576</v>
          </cell>
          <cell r="AQ293">
            <v>0.80336249999999998</v>
          </cell>
          <cell r="AR293">
            <v>9.4750798033101352E-4</v>
          </cell>
          <cell r="AS293">
            <v>9862.7175690773929</v>
          </cell>
          <cell r="AT293">
            <v>0.55250862132352929</v>
          </cell>
          <cell r="AU293">
            <v>6.5164396882569202E-4</v>
          </cell>
          <cell r="AV293">
            <v>9886.3780117175538</v>
          </cell>
        </row>
        <row r="294">
          <cell r="B294">
            <v>30</v>
          </cell>
          <cell r="C294">
            <v>1.2198600093704065E-3</v>
          </cell>
          <cell r="D294">
            <v>0.69117647058823517</v>
          </cell>
          <cell r="E294">
            <v>8.4313853588836906E-4</v>
          </cell>
          <cell r="F294">
            <v>9866.5765749824386</v>
          </cell>
          <cell r="G294">
            <v>0.96499999999999997</v>
          </cell>
          <cell r="H294">
            <v>1.1771649090424423E-3</v>
          </cell>
          <cell r="I294">
            <v>9837.0857187820493</v>
          </cell>
          <cell r="J294">
            <v>0.91</v>
          </cell>
          <cell r="K294">
            <v>1.11007260852707E-3</v>
          </cell>
          <cell r="L294">
            <v>9843.6322774740784</v>
          </cell>
          <cell r="M294">
            <v>0.92500000000000004</v>
          </cell>
          <cell r="N294">
            <v>1.1283705086676261E-3</v>
          </cell>
          <cell r="O294">
            <v>9841.1139019647544</v>
          </cell>
          <cell r="P294">
            <v>0.66698529411764695</v>
          </cell>
          <cell r="Q294">
            <v>8.1362868713227615E-4</v>
          </cell>
          <cell r="R294">
            <v>9868.9531832249613</v>
          </cell>
          <cell r="S294">
            <v>0.62897058823529406</v>
          </cell>
          <cell r="T294">
            <v>7.6725606765841589E-4</v>
          </cell>
          <cell r="U294">
            <v>9873.3682631307802</v>
          </cell>
          <cell r="V294">
            <v>0.6393382352941176</v>
          </cell>
          <cell r="W294">
            <v>7.7990314569674143E-4</v>
          </cell>
          <cell r="X294">
            <v>9871.6699433088816</v>
          </cell>
          <cell r="Y294">
            <v>0.87814999999999999</v>
          </cell>
          <cell r="Z294">
            <v>1.0712200672286225E-3</v>
          </cell>
          <cell r="AA294">
            <v>9846.8062643330868</v>
          </cell>
          <cell r="AB294">
            <v>0.892625</v>
          </cell>
          <cell r="AC294">
            <v>1.088877540864259E-3</v>
          </cell>
          <cell r="AD294">
            <v>9844.3753100906597</v>
          </cell>
          <cell r="AE294">
            <v>0.84175000000000011</v>
          </cell>
          <cell r="AF294">
            <v>1.0268171628875398E-3</v>
          </cell>
          <cell r="AG294">
            <v>9850.4348165046922</v>
          </cell>
          <cell r="AH294">
            <v>0.60695661764705877</v>
          </cell>
          <cell r="AI294">
            <v>7.4040210529037129E-4</v>
          </cell>
          <cell r="AJ294">
            <v>9875.508523776778</v>
          </cell>
          <cell r="AK294">
            <v>0.61696139705882347</v>
          </cell>
          <cell r="AL294">
            <v>7.5260653559735549E-4</v>
          </cell>
          <cell r="AM294">
            <v>9873.8693181430226</v>
          </cell>
          <cell r="AN294">
            <v>0.58179779411764698</v>
          </cell>
          <cell r="AO294">
            <v>7.0971186258403471E-4</v>
          </cell>
          <cell r="AP294">
            <v>9877.9550516891813</v>
          </cell>
          <cell r="AQ294">
            <v>0.81228875</v>
          </cell>
          <cell r="AR294">
            <v>9.908785621864757E-4</v>
          </cell>
          <cell r="AS294">
            <v>9853.3725654729406</v>
          </cell>
          <cell r="AT294">
            <v>0.56143487132352943</v>
          </cell>
          <cell r="AU294">
            <v>6.8487194739359357E-4</v>
          </cell>
          <cell r="AV294">
            <v>9879.9356131126879</v>
          </cell>
        </row>
        <row r="295">
          <cell r="B295">
            <v>31</v>
          </cell>
          <cell r="C295">
            <v>1.2801368143904065E-3</v>
          </cell>
          <cell r="D295">
            <v>0.69460784313725477</v>
          </cell>
          <cell r="E295">
            <v>8.8919307156431658E-4</v>
          </cell>
          <cell r="F295">
            <v>9858.2576840547772</v>
          </cell>
          <cell r="G295">
            <v>0.96499999999999997</v>
          </cell>
          <cell r="H295">
            <v>1.2353320258867422E-3</v>
          </cell>
          <cell r="I295">
            <v>9825.505846666656</v>
          </cell>
          <cell r="J295">
            <v>0.91</v>
          </cell>
          <cell r="K295">
            <v>1.16492450109527E-3</v>
          </cell>
          <cell r="L295">
            <v>9832.7051309144426</v>
          </cell>
          <cell r="M295">
            <v>0.92500000000000004</v>
          </cell>
          <cell r="N295">
            <v>1.1841265533111261E-3</v>
          </cell>
          <cell r="O295">
            <v>9830.0094792653381</v>
          </cell>
          <cell r="P295">
            <v>0.6702965686274508</v>
          </cell>
          <cell r="Q295">
            <v>8.5807131405956543E-4</v>
          </cell>
          <cell r="R295">
            <v>9860.9235198031238</v>
          </cell>
          <cell r="S295">
            <v>0.6320931372549019</v>
          </cell>
          <cell r="T295">
            <v>8.0916569512352811E-4</v>
          </cell>
          <cell r="U295">
            <v>9865.7928614226676</v>
          </cell>
          <cell r="V295">
            <v>0.64251225490196073</v>
          </cell>
          <cell r="W295">
            <v>8.2250359119699287E-4</v>
          </cell>
          <cell r="X295">
            <v>9863.9709968668139</v>
          </cell>
          <cell r="Y295">
            <v>0.87814999999999999</v>
          </cell>
          <cell r="Z295">
            <v>1.1241521435569354E-3</v>
          </cell>
          <cell r="AA295">
            <v>9836.2581678646202</v>
          </cell>
          <cell r="AB295">
            <v>0.892625</v>
          </cell>
          <cell r="AC295">
            <v>1.1426821239452366E-3</v>
          </cell>
          <cell r="AD295">
            <v>9833.6559909116622</v>
          </cell>
          <cell r="AE295">
            <v>0.84175000000000011</v>
          </cell>
          <cell r="AF295">
            <v>1.0775551635131249E-3</v>
          </cell>
          <cell r="AG295">
            <v>9840.3202209732008</v>
          </cell>
          <cell r="AH295">
            <v>0.60996987745098019</v>
          </cell>
          <cell r="AI295">
            <v>7.8084489579420449E-4</v>
          </cell>
          <cell r="AJ295">
            <v>9868.1966764749614</v>
          </cell>
          <cell r="AK295">
            <v>0.62002432598039203</v>
          </cell>
          <cell r="AL295">
            <v>7.9371596550509803E-4</v>
          </cell>
          <cell r="AM295">
            <v>9866.4381795625541</v>
          </cell>
          <cell r="AN295">
            <v>0.58468615196078433</v>
          </cell>
          <cell r="AO295">
            <v>7.4847826798926361E-4</v>
          </cell>
          <cell r="AP295">
            <v>9870.9445498109253</v>
          </cell>
          <cell r="AQ295">
            <v>0.81228875</v>
          </cell>
          <cell r="AR295">
            <v>1.0398407327901653E-3</v>
          </cell>
          <cell r="AS295">
            <v>9843.609069832577</v>
          </cell>
          <cell r="AT295">
            <v>0.5642221366421567</v>
          </cell>
          <cell r="AU295">
            <v>7.222815286096391E-4</v>
          </cell>
          <cell r="AV295">
            <v>9873.1691223692123</v>
          </cell>
        </row>
        <row r="296">
          <cell r="B296">
            <v>32</v>
          </cell>
          <cell r="C296">
            <v>1.3526463687452096E-3</v>
          </cell>
          <cell r="D296">
            <v>0.69803921568627436</v>
          </cell>
          <cell r="E296">
            <v>9.4420021033979318E-4</v>
          </cell>
          <cell r="F296">
            <v>9849.4917896244206</v>
          </cell>
          <cell r="G296">
            <v>0.96499999999999997</v>
          </cell>
          <cell r="H296">
            <v>1.3053037458391273E-3</v>
          </cell>
          <cell r="I296">
            <v>9813.3680846237312</v>
          </cell>
          <cell r="J296">
            <v>0.91</v>
          </cell>
          <cell r="K296">
            <v>1.2309081955581408E-3</v>
          </cell>
          <cell r="L296">
            <v>9821.2507717953958</v>
          </cell>
          <cell r="M296">
            <v>0.92500000000000004</v>
          </cell>
          <cell r="N296">
            <v>1.251197891089319E-3</v>
          </cell>
          <cell r="O296">
            <v>9818.3695040216408</v>
          </cell>
          <cell r="P296">
            <v>0.67360784313725475</v>
          </cell>
          <cell r="Q296">
            <v>9.1115320297790038E-4</v>
          </cell>
          <cell r="R296">
            <v>9852.4621442006446</v>
          </cell>
          <cell r="S296">
            <v>0.63521568627450964</v>
          </cell>
          <cell r="T296">
            <v>8.592221914092117E-4</v>
          </cell>
          <cell r="U296">
            <v>9857.8098002840088</v>
          </cell>
          <cell r="V296">
            <v>0.64568627450980387</v>
          </cell>
          <cell r="W296">
            <v>8.7338519456430874E-4</v>
          </cell>
          <cell r="X296">
            <v>9855.8578452984275</v>
          </cell>
          <cell r="Y296">
            <v>0.87814999999999999</v>
          </cell>
          <cell r="Z296">
            <v>1.1878264087136058E-3</v>
          </cell>
          <cell r="AA296">
            <v>9825.2007171606347</v>
          </cell>
          <cell r="AB296">
            <v>0.892625</v>
          </cell>
          <cell r="AC296">
            <v>1.2074059649011927E-3</v>
          </cell>
          <cell r="AD296">
            <v>9822.419247997821</v>
          </cell>
          <cell r="AE296">
            <v>0.84175000000000011</v>
          </cell>
          <cell r="AF296">
            <v>1.1385900808912803E-3</v>
          </cell>
          <cell r="AG296">
            <v>9829.7167331084675</v>
          </cell>
          <cell r="AH296">
            <v>0.61298313725490183</v>
          </cell>
          <cell r="AI296">
            <v>8.2914941470988942E-4</v>
          </cell>
          <cell r="AJ296">
            <v>9860.4911454694429</v>
          </cell>
          <cell r="AK296">
            <v>0.62308725490196071</v>
          </cell>
          <cell r="AL296">
            <v>8.4281671275455799E-4</v>
          </cell>
          <cell r="AM296">
            <v>9858.6070300567662</v>
          </cell>
          <cell r="AN296">
            <v>0.58757450980392145</v>
          </cell>
          <cell r="AO296">
            <v>7.9478052705352087E-4</v>
          </cell>
          <cell r="AP296">
            <v>9863.5563623308644</v>
          </cell>
          <cell r="AQ296">
            <v>0.81228875</v>
          </cell>
          <cell r="AR296">
            <v>1.0987394280600855E-3</v>
          </cell>
          <cell r="AS296">
            <v>9833.3732841641031</v>
          </cell>
          <cell r="AT296">
            <v>0.5670094019607842</v>
          </cell>
          <cell r="AU296">
            <v>7.6696320860664764E-4</v>
          </cell>
          <cell r="AV296">
            <v>9866.0379146832856</v>
          </cell>
        </row>
        <row r="297">
          <cell r="B297">
            <v>33</v>
          </cell>
          <cell r="C297">
            <v>1.4250324287980176E-3</v>
          </cell>
          <cell r="D297">
            <v>0.70147058823529396</v>
          </cell>
          <cell r="E297">
            <v>9.9961833608331512E-4</v>
          </cell>
          <cell r="F297">
            <v>9840.1918974049167</v>
          </cell>
          <cell r="G297">
            <v>0.96499999999999997</v>
          </cell>
          <cell r="H297">
            <v>1.3751562937900869E-3</v>
          </cell>
          <cell r="I297">
            <v>9800.5586585035726</v>
          </cell>
          <cell r="J297">
            <v>0.91</v>
          </cell>
          <cell r="K297">
            <v>1.2967795102061962E-3</v>
          </cell>
          <cell r="L297">
            <v>9809.1617137297617</v>
          </cell>
          <cell r="M297">
            <v>0.92500000000000004</v>
          </cell>
          <cell r="N297">
            <v>1.3181549966381663E-3</v>
          </cell>
          <cell r="O297">
            <v>9806.0847808042727</v>
          </cell>
          <cell r="P297">
            <v>0.6769191176470587</v>
          </cell>
          <cell r="Q297">
            <v>9.6463169432039911E-4</v>
          </cell>
          <cell r="R297">
            <v>9843.4850417607377</v>
          </cell>
          <cell r="S297">
            <v>0.63833823529411748</v>
          </cell>
          <cell r="T297">
            <v>9.0965268583581668E-4</v>
          </cell>
          <cell r="U297">
            <v>9849.3397513449127</v>
          </cell>
          <cell r="V297">
            <v>0.6488602941176469</v>
          </cell>
          <cell r="W297">
            <v>9.2464696087706639E-4</v>
          </cell>
          <cell r="X297">
            <v>9847.2498849766143</v>
          </cell>
          <cell r="Y297">
            <v>0.87814999999999999</v>
          </cell>
          <cell r="Z297">
            <v>1.2513922273489791E-3</v>
          </cell>
          <cell r="AA297">
            <v>9813.5300842778797</v>
          </cell>
          <cell r="AB297">
            <v>0.892625</v>
          </cell>
          <cell r="AC297">
            <v>1.2720195717558305E-3</v>
          </cell>
          <cell r="AD297">
            <v>9810.5596004080271</v>
          </cell>
          <cell r="AE297">
            <v>0.84175000000000011</v>
          </cell>
          <cell r="AF297">
            <v>1.1995210469407315E-3</v>
          </cell>
          <cell r="AG297">
            <v>9818.5247151381791</v>
          </cell>
          <cell r="AH297">
            <v>0.61599639705882347</v>
          </cell>
          <cell r="AI297">
            <v>8.7781484183156321E-4</v>
          </cell>
          <cell r="AJ297">
            <v>9852.3153250074247</v>
          </cell>
          <cell r="AK297">
            <v>0.62615018382352927</v>
          </cell>
          <cell r="AL297">
            <v>8.9228431724636906E-4</v>
          </cell>
          <cell r="AM297">
            <v>9850.2980312873551</v>
          </cell>
          <cell r="AN297">
            <v>0.59046286764705869</v>
          </cell>
          <cell r="AO297">
            <v>8.4142873439813049E-4</v>
          </cell>
          <cell r="AP297">
            <v>9855.7169998065892</v>
          </cell>
          <cell r="AQ297">
            <v>0.81228875</v>
          </cell>
          <cell r="AR297">
            <v>1.1575378102978058E-3</v>
          </cell>
          <cell r="AS297">
            <v>9822.5689692259602</v>
          </cell>
          <cell r="AT297">
            <v>0.56979666727941169</v>
          </cell>
          <cell r="AU297">
            <v>8.11978728694196E-4</v>
          </cell>
          <cell r="AV297">
            <v>9858.471026588004</v>
          </cell>
        </row>
        <row r="298">
          <cell r="B298">
            <v>34</v>
          </cell>
          <cell r="C298">
            <v>1.5151380594048411E-3</v>
          </cell>
          <cell r="D298">
            <v>0.70490196078431355</v>
          </cell>
          <cell r="E298">
            <v>1.0680237889334123E-3</v>
          </cell>
          <cell r="F298">
            <v>9830.3554611536929</v>
          </cell>
          <cell r="G298">
            <v>0.96499999999999997</v>
          </cell>
          <cell r="H298">
            <v>1.4621082273256717E-3</v>
          </cell>
          <cell r="I298">
            <v>9787.0813585816722</v>
          </cell>
          <cell r="J298">
            <v>0.91</v>
          </cell>
          <cell r="K298">
            <v>1.3787756340584054E-3</v>
          </cell>
          <cell r="L298">
            <v>9796.4413938070975</v>
          </cell>
          <cell r="M298">
            <v>0.92500000000000004</v>
          </cell>
          <cell r="N298">
            <v>1.4015027049494781E-3</v>
          </cell>
          <cell r="O298">
            <v>9793.1588411529992</v>
          </cell>
          <cell r="P298">
            <v>0.68023039215686254</v>
          </cell>
          <cell r="Q298">
            <v>1.0306429563207429E-3</v>
          </cell>
          <cell r="R298">
            <v>9833.9897041068871</v>
          </cell>
          <cell r="S298">
            <v>0.64146078431372533</v>
          </cell>
          <cell r="T298">
            <v>9.7190164792940517E-4</v>
          </cell>
          <cell r="U298">
            <v>9840.380272986391</v>
          </cell>
          <cell r="V298">
            <v>0.65203431372549003</v>
          </cell>
          <cell r="W298">
            <v>9.8792200476340627E-4</v>
          </cell>
          <cell r="X298">
            <v>9838.1446552974739</v>
          </cell>
          <cell r="Y298">
            <v>0.87814999999999999</v>
          </cell>
          <cell r="Z298">
            <v>1.3305184868663612E-3</v>
          </cell>
          <cell r="AA298">
            <v>9801.249509007559</v>
          </cell>
          <cell r="AB298">
            <v>0.892625</v>
          </cell>
          <cell r="AC298">
            <v>1.3524501102762463E-3</v>
          </cell>
          <cell r="AD298">
            <v>9798.0803765864312</v>
          </cell>
          <cell r="AE298">
            <v>0.84175000000000011</v>
          </cell>
          <cell r="AF298">
            <v>1.2753674615040252E-3</v>
          </cell>
          <cell r="AG298">
            <v>9806.7471880924622</v>
          </cell>
          <cell r="AH298">
            <v>0.61900965686274489</v>
          </cell>
          <cell r="AI298">
            <v>9.3788509025187592E-4</v>
          </cell>
          <cell r="AJ298">
            <v>9843.666816388728</v>
          </cell>
          <cell r="AK298">
            <v>0.62921311274509784</v>
          </cell>
          <cell r="AL298">
            <v>9.5334473459668704E-4</v>
          </cell>
          <cell r="AM298">
            <v>9841.508764833834</v>
          </cell>
          <cell r="AN298">
            <v>0.59335122549019592</v>
          </cell>
          <cell r="AO298">
            <v>8.9900902433469971E-4</v>
          </cell>
          <cell r="AP298">
            <v>9847.4241163248571</v>
          </cell>
          <cell r="AQ298">
            <v>0.81228875</v>
          </cell>
          <cell r="AR298">
            <v>1.2307296003513841E-3</v>
          </cell>
          <cell r="AS298">
            <v>9811.1989742498226</v>
          </cell>
          <cell r="AT298">
            <v>0.57258393259803908</v>
          </cell>
          <cell r="AU298">
            <v>8.675437084829853E-4</v>
          </cell>
          <cell r="AV298">
            <v>9850.4661578169671</v>
          </cell>
        </row>
        <row r="299">
          <cell r="B299">
            <v>35</v>
          </cell>
          <cell r="C299">
            <v>1.6094700528592758E-3</v>
          </cell>
          <cell r="D299">
            <v>0.70833333333333315</v>
          </cell>
          <cell r="E299">
            <v>1.1400412874419867E-3</v>
          </cell>
          <cell r="F299">
            <v>9819.8564076675084</v>
          </cell>
          <cell r="G299">
            <v>0.96499999999999997</v>
          </cell>
          <cell r="H299">
            <v>1.5531386010092011E-3</v>
          </cell>
          <cell r="I299">
            <v>9772.7715864057845</v>
          </cell>
          <cell r="J299">
            <v>0.91</v>
          </cell>
          <cell r="K299">
            <v>1.4646177481019409E-3</v>
          </cell>
          <cell r="L299">
            <v>9782.9342991128342</v>
          </cell>
          <cell r="M299">
            <v>0.92500000000000004</v>
          </cell>
          <cell r="N299">
            <v>1.4887597988948302E-3</v>
          </cell>
          <cell r="O299">
            <v>9779.4337025471232</v>
          </cell>
          <cell r="P299">
            <v>0.68354166666666649</v>
          </cell>
          <cell r="Q299">
            <v>1.1001398423815172E-3</v>
          </cell>
          <cell r="R299">
            <v>9823.8543718858182</v>
          </cell>
          <cell r="S299">
            <v>0.64458333333333317</v>
          </cell>
          <cell r="T299">
            <v>1.037437571572208E-3</v>
          </cell>
          <cell r="U299">
            <v>9830.8163911828233</v>
          </cell>
          <cell r="V299">
            <v>0.65520833333333317</v>
          </cell>
          <cell r="W299">
            <v>1.0545381908838376E-3</v>
          </cell>
          <cell r="X299">
            <v>9828.4253357064608</v>
          </cell>
          <cell r="Y299">
            <v>0.87814999999999999</v>
          </cell>
          <cell r="Z299">
            <v>1.4133561269183729E-3</v>
          </cell>
          <cell r="AA299">
            <v>9788.2087653414346</v>
          </cell>
          <cell r="AB299">
            <v>0.892625</v>
          </cell>
          <cell r="AC299">
            <v>1.4366532059335111E-3</v>
          </cell>
          <cell r="AD299">
            <v>9784.8289617006212</v>
          </cell>
          <cell r="AE299">
            <v>0.84175000000000011</v>
          </cell>
          <cell r="AF299">
            <v>1.3547714169942955E-3</v>
          </cell>
          <cell r="AG299">
            <v>9794.2399818255726</v>
          </cell>
          <cell r="AH299">
            <v>0.62202291666666654</v>
          </cell>
          <cell r="AI299">
            <v>1.0011272565671806E-3</v>
          </cell>
          <cell r="AJ299">
            <v>9834.4345880482306</v>
          </cell>
          <cell r="AK299">
            <v>0.63227604166666651</v>
          </cell>
          <cell r="AL299">
            <v>1.0176293542029035E-3</v>
          </cell>
          <cell r="AM299">
            <v>9832.1264142723921</v>
          </cell>
          <cell r="AN299">
            <v>0.59623958333333327</v>
          </cell>
          <cell r="AO299">
            <v>9.5962975370429248E-4</v>
          </cell>
          <cell r="AP299">
            <v>9838.5711931778296</v>
          </cell>
          <cell r="AQ299">
            <v>0.81228875</v>
          </cell>
          <cell r="AR299">
            <v>1.3073544173994951E-3</v>
          </cell>
          <cell r="AS299">
            <v>9799.1240412572752</v>
          </cell>
          <cell r="AT299">
            <v>0.57537119791666658</v>
          </cell>
          <cell r="AU299">
            <v>9.2604271232464216E-4</v>
          </cell>
          <cell r="AV299">
            <v>9841.9204478761294</v>
          </cell>
        </row>
        <row r="300">
          <cell r="B300">
            <v>36</v>
          </cell>
          <cell r="C300">
            <v>1.7202611584961245E-3</v>
          </cell>
          <cell r="D300">
            <v>0.71176470588235274</v>
          </cell>
          <cell r="E300">
            <v>1.2244211775178295E-3</v>
          </cell>
          <cell r="F300">
            <v>9808.6613659260165</v>
          </cell>
          <cell r="G300">
            <v>0.96499999999999997</v>
          </cell>
          <cell r="H300">
            <v>1.6600520179487601E-3</v>
          </cell>
          <cell r="I300">
            <v>9757.5931176160921</v>
          </cell>
          <cell r="J300">
            <v>0.91</v>
          </cell>
          <cell r="K300">
            <v>1.5654376542314733E-3</v>
          </cell>
          <cell r="L300">
            <v>9768.6060399098387</v>
          </cell>
          <cell r="M300">
            <v>0.92500000000000004</v>
          </cell>
          <cell r="N300">
            <v>1.5912415716089153E-3</v>
          </cell>
          <cell r="O300">
            <v>9764.8744747948131</v>
          </cell>
          <cell r="P300">
            <v>0.68685294117647033</v>
          </cell>
          <cell r="Q300">
            <v>1.1815664363047053E-3</v>
          </cell>
          <cell r="R300">
            <v>9813.0467582855526</v>
          </cell>
          <cell r="S300">
            <v>0.64770588235294102</v>
          </cell>
          <cell r="T300">
            <v>1.1142232715412247E-3</v>
          </cell>
          <cell r="U300">
            <v>9820.6175328993831</v>
          </cell>
          <cell r="V300">
            <v>0.65838235294117631</v>
          </cell>
          <cell r="W300">
            <v>1.1325895892039923E-3</v>
          </cell>
          <cell r="X300">
            <v>9818.0608858337073</v>
          </cell>
          <cell r="Y300">
            <v>0.87814999999999999</v>
          </cell>
          <cell r="Z300">
            <v>1.5106473363333717E-3</v>
          </cell>
          <cell r="AA300">
            <v>9774.3745405113823</v>
          </cell>
          <cell r="AB300">
            <v>0.892625</v>
          </cell>
          <cell r="AC300">
            <v>1.5355481166026031E-3</v>
          </cell>
          <cell r="AD300">
            <v>9770.7715558032833</v>
          </cell>
          <cell r="AE300">
            <v>0.84175000000000011</v>
          </cell>
          <cell r="AF300">
            <v>1.448029830164113E-3</v>
          </cell>
          <cell r="AG300">
            <v>9780.9710254470137</v>
          </cell>
          <cell r="AH300">
            <v>0.62503617647058807</v>
          </cell>
          <cell r="AI300">
            <v>1.0752254570372819E-3</v>
          </cell>
          <cell r="AJ300">
            <v>9824.5890675292085</v>
          </cell>
          <cell r="AK300">
            <v>0.63533897058823507</v>
          </cell>
          <cell r="AL300">
            <v>1.0929489535818524E-3</v>
          </cell>
          <cell r="AM300">
            <v>9822.1209538189942</v>
          </cell>
          <cell r="AN300">
            <v>0.5991279411764705</v>
          </cell>
          <cell r="AO300">
            <v>1.030656526175633E-3</v>
          </cell>
          <cell r="AP300">
            <v>9829.1298075269169</v>
          </cell>
          <cell r="AQ300">
            <v>0.81228875</v>
          </cell>
          <cell r="AR300">
            <v>1.3973487861083688E-3</v>
          </cell>
          <cell r="AS300">
            <v>9786.3131131552927</v>
          </cell>
          <cell r="AT300">
            <v>0.57815846323529396</v>
          </cell>
          <cell r="AU300">
            <v>9.9458354775948583E-4</v>
          </cell>
          <cell r="AV300">
            <v>9832.8064091700944</v>
          </cell>
        </row>
        <row r="301">
          <cell r="B301">
            <v>37</v>
          </cell>
          <cell r="C301">
            <v>1.8709511578485895E-3</v>
          </cell>
          <cell r="D301">
            <v>0.71519607843137234</v>
          </cell>
          <cell r="E301">
            <v>1.3380969310299467E-3</v>
          </cell>
          <cell r="F301">
            <v>9796.651433226476</v>
          </cell>
          <cell r="G301">
            <v>0.96499999999999997</v>
          </cell>
          <cell r="H301">
            <v>1.8054678673238888E-3</v>
          </cell>
          <cell r="I301">
            <v>9741.3950054708712</v>
          </cell>
          <cell r="J301">
            <v>0.91</v>
          </cell>
          <cell r="K301">
            <v>1.7025655536422166E-3</v>
          </cell>
          <cell r="L301">
            <v>9753.3138961856112</v>
          </cell>
          <cell r="M301">
            <v>0.92500000000000004</v>
          </cell>
          <cell r="N301">
            <v>1.7306298210099454E-3</v>
          </cell>
          <cell r="O301">
            <v>9749.3362005889758</v>
          </cell>
          <cell r="P301">
            <v>0.69016421568627428</v>
          </cell>
          <cell r="Q301">
            <v>1.2912635384438986E-3</v>
          </cell>
          <cell r="R301">
            <v>9801.4519915980727</v>
          </cell>
          <cell r="S301">
            <v>0.65082843137254887</v>
          </cell>
          <cell r="T301">
            <v>1.2176682072372515E-3</v>
          </cell>
          <cell r="U301">
            <v>9809.6751723033212</v>
          </cell>
          <cell r="V301">
            <v>0.66155637254901944</v>
          </cell>
          <cell r="W301">
            <v>1.2377396612027007E-3</v>
          </cell>
          <cell r="X301">
            <v>9806.9410522882408</v>
          </cell>
          <cell r="Y301">
            <v>0.87814999999999999</v>
          </cell>
          <cell r="Z301">
            <v>1.6429757592647388E-3</v>
          </cell>
          <cell r="AA301">
            <v>9759.6089076474345</v>
          </cell>
          <cell r="AB301">
            <v>0.892625</v>
          </cell>
          <cell r="AC301">
            <v>1.6700577772745973E-3</v>
          </cell>
          <cell r="AD301">
            <v>9755.7680659430152</v>
          </cell>
          <cell r="AE301">
            <v>0.84175000000000011</v>
          </cell>
          <cell r="AF301">
            <v>1.5748731371190503E-3</v>
          </cell>
          <cell r="AG301">
            <v>9766.8078876341951</v>
          </cell>
          <cell r="AH301">
            <v>0.6280494362745096</v>
          </cell>
          <cell r="AI301">
            <v>1.1750498199839476E-3</v>
          </cell>
          <cell r="AJ301">
            <v>9814.0254192588709</v>
          </cell>
          <cell r="AK301">
            <v>0.63840189950980375</v>
          </cell>
          <cell r="AL301">
            <v>1.1944187730606062E-3</v>
          </cell>
          <cell r="AM301">
            <v>9811.3858770005645</v>
          </cell>
          <cell r="AN301">
            <v>0.60201629901960774</v>
          </cell>
          <cell r="AO301">
            <v>1.1263430916944577E-3</v>
          </cell>
          <cell r="AP301">
            <v>9818.9993507441613</v>
          </cell>
          <cell r="AQ301">
            <v>0.81228875</v>
          </cell>
          <cell r="AR301">
            <v>1.5197525773198834E-3</v>
          </cell>
          <cell r="AS301">
            <v>9772.6382204061483</v>
          </cell>
          <cell r="AT301">
            <v>0.58094572855392146</v>
          </cell>
          <cell r="AU301">
            <v>1.0869210834851518E-3</v>
          </cell>
          <cell r="AV301">
            <v>9823.026861687229</v>
          </cell>
        </row>
        <row r="302">
          <cell r="B302">
            <v>38</v>
          </cell>
          <cell r="C302">
            <v>2.0463046549994788E-3</v>
          </cell>
          <cell r="D302">
            <v>0.71862745098039194</v>
          </cell>
          <cell r="E302">
            <v>1.4705306981515859E-3</v>
          </cell>
          <cell r="F302">
            <v>9783.5425640093054</v>
          </cell>
          <cell r="G302">
            <v>0.96499999999999997</v>
          </cell>
          <cell r="H302">
            <v>1.9746839920744969E-3</v>
          </cell>
          <cell r="I302">
            <v>9723.8072298055831</v>
          </cell>
          <cell r="J302">
            <v>0.91</v>
          </cell>
          <cell r="K302">
            <v>1.8621372360495257E-3</v>
          </cell>
          <cell r="L302">
            <v>9736.7082399121045</v>
          </cell>
          <cell r="M302">
            <v>0.92500000000000004</v>
          </cell>
          <cell r="N302">
            <v>1.8928318058745179E-3</v>
          </cell>
          <cell r="O302">
            <v>9732.4637086251842</v>
          </cell>
          <cell r="P302">
            <v>0.69347549019607824</v>
          </cell>
          <cell r="Q302">
            <v>1.4190621237162803E-3</v>
          </cell>
          <cell r="R302">
            <v>9788.7957340175144</v>
          </cell>
          <cell r="S302">
            <v>0.65395098039215671</v>
          </cell>
          <cell r="T302">
            <v>1.3381829353179431E-3</v>
          </cell>
          <cell r="U302">
            <v>9797.7302427226823</v>
          </cell>
          <cell r="V302">
            <v>0.66473039215686258</v>
          </cell>
          <cell r="W302">
            <v>1.3602408957902169E-3</v>
          </cell>
          <cell r="X302">
            <v>9794.8026123927466</v>
          </cell>
          <cell r="Y302">
            <v>0.87814999999999999</v>
          </cell>
          <cell r="Z302">
            <v>1.7969624327877922E-3</v>
          </cell>
          <cell r="AA302">
            <v>9743.5741067922663</v>
          </cell>
          <cell r="AB302">
            <v>0.892625</v>
          </cell>
          <cell r="AC302">
            <v>1.8265826926689098E-3</v>
          </cell>
          <cell r="AD302">
            <v>9739.4753696112002</v>
          </cell>
          <cell r="AE302">
            <v>0.84175000000000011</v>
          </cell>
          <cell r="AF302">
            <v>1.7224769433458115E-3</v>
          </cell>
          <cell r="AG302">
            <v>9751.4264042565574</v>
          </cell>
          <cell r="AH302">
            <v>0.63106269607843124</v>
          </cell>
          <cell r="AI302">
            <v>1.2913465325818151E-3</v>
          </cell>
          <cell r="AJ302">
            <v>9802.4934504566536</v>
          </cell>
          <cell r="AK302">
            <v>0.64146482843137242</v>
          </cell>
          <cell r="AL302">
            <v>1.3126324644375594E-3</v>
          </cell>
          <cell r="AM302">
            <v>9799.6669735193336</v>
          </cell>
          <cell r="AN302">
            <v>0.60490465686274497</v>
          </cell>
          <cell r="AO302">
            <v>1.2378192151690974E-3</v>
          </cell>
          <cell r="AP302">
            <v>9807.9397886580991</v>
          </cell>
          <cell r="AQ302">
            <v>0.81228875</v>
          </cell>
          <cell r="AR302">
            <v>1.6621902503287079E-3</v>
          </cell>
          <cell r="AS302">
            <v>9757.7862282834722</v>
          </cell>
          <cell r="AT302">
            <v>0.58373299387254896</v>
          </cell>
          <cell r="AU302">
            <v>1.1944955426381792E-3</v>
          </cell>
          <cell r="AV302">
            <v>9812.3500066876204</v>
          </cell>
        </row>
        <row r="303">
          <cell r="B303">
            <v>39</v>
          </cell>
          <cell r="C303">
            <v>2.2264529970327826E-3</v>
          </cell>
          <cell r="D303">
            <v>0.72205882352941153</v>
          </cell>
          <cell r="E303">
            <v>1.6076300316810233E-3</v>
          </cell>
          <cell r="F303">
            <v>9769.1555643322572</v>
          </cell>
          <cell r="G303">
            <v>0.96499999999999997</v>
          </cell>
          <cell r="H303">
            <v>2.1485271421366353E-3</v>
          </cell>
          <cell r="I303">
            <v>9704.6057833268678</v>
          </cell>
          <cell r="J303">
            <v>0.91</v>
          </cell>
          <cell r="K303">
            <v>2.026072227299832E-3</v>
          </cell>
          <cell r="L303">
            <v>9718.5771529420144</v>
          </cell>
          <cell r="M303">
            <v>0.92500000000000004</v>
          </cell>
          <cell r="N303">
            <v>2.0594690222553239E-3</v>
          </cell>
          <cell r="O303">
            <v>9714.0417917679788</v>
          </cell>
          <cell r="P303">
            <v>0.69678676470588208</v>
          </cell>
          <cell r="Q303">
            <v>1.5513629805721874E-3</v>
          </cell>
          <cell r="R303">
            <v>9774.9048247545743</v>
          </cell>
          <cell r="S303">
            <v>0.65707352941176456</v>
          </cell>
          <cell r="T303">
            <v>1.4629433288297314E-3</v>
          </cell>
          <cell r="U303">
            <v>9784.6190873070227</v>
          </cell>
          <cell r="V303">
            <v>0.66790441176470572</v>
          </cell>
          <cell r="W303">
            <v>1.4870577793049467E-3</v>
          </cell>
          <cell r="X303">
            <v>9781.4793213131761</v>
          </cell>
          <cell r="Y303">
            <v>0.87814999999999999</v>
          </cell>
          <cell r="Z303">
            <v>1.9551596993443378E-3</v>
          </cell>
          <cell r="AA303">
            <v>9726.0652701612762</v>
          </cell>
          <cell r="AB303">
            <v>0.892625</v>
          </cell>
          <cell r="AC303">
            <v>1.9873876064763875E-3</v>
          </cell>
          <cell r="AD303">
            <v>9721.6854124653928</v>
          </cell>
          <cell r="AE303">
            <v>0.84175000000000011</v>
          </cell>
          <cell r="AF303">
            <v>1.8741168102523449E-3</v>
          </cell>
          <cell r="AG303">
            <v>9734.6297971104923</v>
          </cell>
          <cell r="AH303">
            <v>0.63407595588235266</v>
          </cell>
          <cell r="AI303">
            <v>1.4117403123206904E-3</v>
          </cell>
          <cell r="AJ303">
            <v>9789.8350345287508</v>
          </cell>
          <cell r="AK303">
            <v>0.64452775735294099</v>
          </cell>
          <cell r="AL303">
            <v>1.4350107570292735E-3</v>
          </cell>
          <cell r="AM303">
            <v>9786.8036125092149</v>
          </cell>
          <cell r="AN303">
            <v>0.60779301470588221</v>
          </cell>
          <cell r="AO303">
            <v>1.3532225791675016E-3</v>
          </cell>
          <cell r="AP303">
            <v>9795.7993323264764</v>
          </cell>
          <cell r="AQ303">
            <v>0.81228875</v>
          </cell>
          <cell r="AR303">
            <v>1.8085227218935128E-3</v>
          </cell>
          <cell r="AS303">
            <v>9741.5669311500278</v>
          </cell>
          <cell r="AT303">
            <v>0.58652025919117623</v>
          </cell>
          <cell r="AU303">
            <v>1.3058597888966387E-3</v>
          </cell>
          <cell r="AV303">
            <v>9800.6291983418269</v>
          </cell>
        </row>
        <row r="304">
          <cell r="B304">
            <v>40</v>
          </cell>
          <cell r="C304">
            <v>2.4143988305308896E-3</v>
          </cell>
          <cell r="D304">
            <v>0.72549019607843113</v>
          </cell>
          <cell r="E304">
            <v>1.7516226809733899E-3</v>
          </cell>
          <cell r="F304">
            <v>9753.4503764628716</v>
          </cell>
          <cell r="G304">
            <v>0.96499999999999997</v>
          </cell>
          <cell r="H304">
            <v>2.3298948714623085E-3</v>
          </cell>
          <cell r="I304">
            <v>9683.7551743976546</v>
          </cell>
          <cell r="J304">
            <v>0.92</v>
          </cell>
          <cell r="K304">
            <v>2.2212469240884187E-3</v>
          </cell>
          <cell r="L304">
            <v>9698.8866136835677</v>
          </cell>
          <cell r="M304">
            <v>0.92500000000000004</v>
          </cell>
          <cell r="N304">
            <v>2.2333189182410728E-3</v>
          </cell>
          <cell r="O304">
            <v>9694.0360236169399</v>
          </cell>
          <cell r="P304">
            <v>0.70009803921568603</v>
          </cell>
          <cell r="Q304">
            <v>1.6903158871393212E-3</v>
          </cell>
          <cell r="R304">
            <v>9759.7403992708332</v>
          </cell>
          <cell r="S304">
            <v>0.66745098039215667</v>
          </cell>
          <cell r="T304">
            <v>1.6114928664955187E-3</v>
          </cell>
          <cell r="U304">
            <v>9770.3047440881073</v>
          </cell>
          <cell r="V304">
            <v>0.67107843137254886</v>
          </cell>
          <cell r="W304">
            <v>1.6202509799003858E-3</v>
          </cell>
          <cell r="X304">
            <v>9766.9336963953065</v>
          </cell>
          <cell r="Y304">
            <v>0.88780000000000003</v>
          </cell>
          <cell r="Z304">
            <v>2.1435032817453238E-3</v>
          </cell>
          <cell r="AA304">
            <v>9707.0492593118634</v>
          </cell>
          <cell r="AB304">
            <v>0.892625</v>
          </cell>
          <cell r="AC304">
            <v>2.1551527561026354E-3</v>
          </cell>
          <cell r="AD304">
            <v>9702.3646553625967</v>
          </cell>
          <cell r="AE304">
            <v>0.85100000000000009</v>
          </cell>
          <cell r="AF304">
            <v>2.0546534047817871E-3</v>
          </cell>
          <cell r="AG304">
            <v>9716.3859637661444</v>
          </cell>
          <cell r="AH304">
            <v>0.64409019607843121</v>
          </cell>
          <cell r="AI304">
            <v>1.5550906161681758E-3</v>
          </cell>
          <cell r="AJ304">
            <v>9776.0143297595368</v>
          </cell>
          <cell r="AK304">
            <v>0.64759068627450966</v>
          </cell>
          <cell r="AL304">
            <v>1.5635421956038723E-3</v>
          </cell>
          <cell r="AM304">
            <v>9772.7594440483317</v>
          </cell>
          <cell r="AN304">
            <v>0.61739215686274496</v>
          </cell>
          <cell r="AO304">
            <v>1.4906309015083549E-3</v>
          </cell>
          <cell r="AP304">
            <v>9782.5434354889785</v>
          </cell>
          <cell r="AQ304">
            <v>0.82121500000000003</v>
          </cell>
          <cell r="AR304">
            <v>1.9827405356144245E-3</v>
          </cell>
          <cell r="AS304">
            <v>9723.9490860081969</v>
          </cell>
          <cell r="AT304">
            <v>0.59578343137254886</v>
          </cell>
          <cell r="AU304">
            <v>1.4384588199555625E-3</v>
          </cell>
          <cell r="AV304">
            <v>9787.8309507658269</v>
          </cell>
        </row>
        <row r="305">
          <cell r="B305">
            <v>41</v>
          </cell>
          <cell r="C305">
            <v>2.6334584427250064E-3</v>
          </cell>
          <cell r="D305">
            <v>0.72892156862745072</v>
          </cell>
          <cell r="E305">
            <v>1.9195846589863152E-3</v>
          </cell>
          <cell r="F305">
            <v>9736.3660115657112</v>
          </cell>
          <cell r="G305">
            <v>0.96499999999999997</v>
          </cell>
          <cell r="H305">
            <v>2.5412873972296313E-3</v>
          </cell>
          <cell r="I305">
            <v>9661.1930428803298</v>
          </cell>
          <cell r="J305">
            <v>0.92</v>
          </cell>
          <cell r="K305">
            <v>2.4227817673070058E-3</v>
          </cell>
          <cell r="L305">
            <v>9677.342991625841</v>
          </cell>
          <cell r="M305">
            <v>0.92500000000000004</v>
          </cell>
          <cell r="N305">
            <v>2.4359490595206308E-3</v>
          </cell>
          <cell r="O305">
            <v>9672.3861495712863</v>
          </cell>
          <cell r="P305">
            <v>0.70340931372548987</v>
          </cell>
          <cell r="Q305">
            <v>1.852399195921794E-3</v>
          </cell>
          <cell r="R305">
            <v>9743.243355019591</v>
          </cell>
          <cell r="S305">
            <v>0.67060784313725474</v>
          </cell>
          <cell r="T305">
            <v>1.7660178862674103E-3</v>
          </cell>
          <cell r="U305">
            <v>9754.5599676895217</v>
          </cell>
          <cell r="V305">
            <v>0.67425245098039199</v>
          </cell>
          <cell r="W305">
            <v>1.7756158095623418E-3</v>
          </cell>
          <cell r="X305">
            <v>9751.1088125031001</v>
          </cell>
          <cell r="Y305">
            <v>0.88780000000000003</v>
          </cell>
          <cell r="Z305">
            <v>2.3379844054512607E-3</v>
          </cell>
          <cell r="AA305">
            <v>9686.2421673684657</v>
          </cell>
          <cell r="AB305">
            <v>0.892625</v>
          </cell>
          <cell r="AC305">
            <v>2.3506908424374088E-3</v>
          </cell>
          <cell r="AD305">
            <v>9681.454577434879</v>
          </cell>
          <cell r="AE305">
            <v>0.85100000000000009</v>
          </cell>
          <cell r="AF305">
            <v>2.2410731347589806E-3</v>
          </cell>
          <cell r="AG305">
            <v>9696.4221582635182</v>
          </cell>
          <cell r="AH305">
            <v>0.64713656862745073</v>
          </cell>
          <cell r="AI305">
            <v>1.7042072602480507E-3</v>
          </cell>
          <cell r="AJ305">
            <v>9760.8117416118021</v>
          </cell>
          <cell r="AK305">
            <v>0.65065361519607812</v>
          </cell>
          <cell r="AL305">
            <v>1.7134692562276593E-3</v>
          </cell>
          <cell r="AM305">
            <v>9757.4793222900771</v>
          </cell>
          <cell r="AN305">
            <v>0.62031225490196062</v>
          </cell>
          <cell r="AO305">
            <v>1.6335665447973545E-3</v>
          </cell>
          <cell r="AP305">
            <v>9767.9612739486911</v>
          </cell>
          <cell r="AQ305">
            <v>0.82121500000000003</v>
          </cell>
          <cell r="AR305">
            <v>2.162635575042416E-3</v>
          </cell>
          <cell r="AS305">
            <v>9704.6690179891175</v>
          </cell>
          <cell r="AT305">
            <v>0.59860132598039195</v>
          </cell>
          <cell r="AU305">
            <v>1.576391715729447E-3</v>
          </cell>
          <cell r="AV305">
            <v>9773.751559006465</v>
          </cell>
        </row>
        <row r="306">
          <cell r="B306">
            <v>42</v>
          </cell>
          <cell r="C306">
            <v>2.8509361031167093E-3</v>
          </cell>
          <cell r="D306">
            <v>0.73235294117647032</v>
          </cell>
          <cell r="E306">
            <v>2.087891440223707E-3</v>
          </cell>
          <cell r="F306">
            <v>9717.6762327356337</v>
          </cell>
          <cell r="G306">
            <v>0.96499999999999997</v>
          </cell>
          <cell r="H306">
            <v>2.7511533395076244E-3</v>
          </cell>
          <cell r="I306">
            <v>9636.6411747582551</v>
          </cell>
          <cell r="J306">
            <v>0.92</v>
          </cell>
          <cell r="K306">
            <v>2.6228612148673728E-3</v>
          </cell>
          <cell r="L306">
            <v>9653.8969014697541</v>
          </cell>
          <cell r="M306">
            <v>0.92500000000000004</v>
          </cell>
          <cell r="N306">
            <v>2.6371158953829564E-3</v>
          </cell>
          <cell r="O306">
            <v>9648.8247096269188</v>
          </cell>
          <cell r="P306">
            <v>0.70672058823529382</v>
          </cell>
          <cell r="Q306">
            <v>2.0148152398158769E-3</v>
          </cell>
          <cell r="R306">
            <v>9725.1949788630827</v>
          </cell>
          <cell r="S306">
            <v>0.67376470588235271</v>
          </cell>
          <cell r="T306">
            <v>1.9208601250058103E-3</v>
          </cell>
          <cell r="U306">
            <v>9737.3332403139138</v>
          </cell>
          <cell r="V306">
            <v>0.67742647058823513</v>
          </cell>
          <cell r="W306">
            <v>1.9312995822069292E-3</v>
          </cell>
          <cell r="X306">
            <v>9733.7945895348566</v>
          </cell>
          <cell r="Y306">
            <v>0.88780000000000003</v>
          </cell>
          <cell r="Z306">
            <v>2.5310610723470145E-3</v>
          </cell>
          <cell r="AA306">
            <v>9663.5958842337332</v>
          </cell>
          <cell r="AB306">
            <v>0.892625</v>
          </cell>
          <cell r="AC306">
            <v>2.5448168390445527E-3</v>
          </cell>
          <cell r="AD306">
            <v>9658.6964708182295</v>
          </cell>
          <cell r="AE306">
            <v>0.85100000000000009</v>
          </cell>
          <cell r="AF306">
            <v>2.4261466237523199E-3</v>
          </cell>
          <cell r="AG306">
            <v>9674.6917670613529</v>
          </cell>
          <cell r="AH306">
            <v>0.65018294117647035</v>
          </cell>
          <cell r="AI306">
            <v>1.853630020630607E-3</v>
          </cell>
          <cell r="AJ306">
            <v>9744.1772953758336</v>
          </cell>
          <cell r="AK306">
            <v>0.65371654411764679</v>
          </cell>
          <cell r="AL306">
            <v>1.8637040968296863E-3</v>
          </cell>
          <cell r="AM306">
            <v>9740.7601814530572</v>
          </cell>
          <cell r="AN306">
            <v>0.62323235294117629</v>
          </cell>
          <cell r="AO306">
            <v>1.7767956156303747E-3</v>
          </cell>
          <cell r="AP306">
            <v>9752.0046592006911</v>
          </cell>
          <cell r="AQ306">
            <v>0.82121500000000003</v>
          </cell>
          <cell r="AR306">
            <v>2.3412314919209884E-3</v>
          </cell>
          <cell r="AS306">
            <v>9683.6813555268036</v>
          </cell>
          <cell r="AT306">
            <v>0.60141922058823516</v>
          </cell>
          <cell r="AU306">
            <v>1.7146077690833117E-3</v>
          </cell>
          <cell r="AV306">
            <v>9758.3442980172495</v>
          </cell>
        </row>
        <row r="307">
          <cell r="B307">
            <v>43</v>
          </cell>
          <cell r="C307">
            <v>3.0989590601696185E-3</v>
          </cell>
          <cell r="D307">
            <v>0.73578431372548991</v>
          </cell>
          <cell r="E307">
            <v>2.280165465350292E-3</v>
          </cell>
          <cell r="F307">
            <v>9697.3867797104394</v>
          </cell>
          <cell r="G307">
            <v>0.96499999999999997</v>
          </cell>
          <cell r="H307">
            <v>2.9904954930636816E-3</v>
          </cell>
          <cell r="I307">
            <v>9610.1292972086831</v>
          </cell>
          <cell r="J307">
            <v>0.92</v>
          </cell>
          <cell r="K307">
            <v>2.8510423353560492E-3</v>
          </cell>
          <cell r="L307">
            <v>9628.5760697145615</v>
          </cell>
          <cell r="M307">
            <v>0.92500000000000004</v>
          </cell>
          <cell r="N307">
            <v>2.8665371306568974E-3</v>
          </cell>
          <cell r="O307">
            <v>9623.379640613397</v>
          </cell>
          <cell r="P307">
            <v>0.71003186274509777</v>
          </cell>
          <cell r="Q307">
            <v>2.2003596740630318E-3</v>
          </cell>
          <cell r="R307">
            <v>9705.6005078094895</v>
          </cell>
          <cell r="S307">
            <v>0.67692156862745079</v>
          </cell>
          <cell r="T307">
            <v>2.0977522281222689E-3</v>
          </cell>
          <cell r="U307">
            <v>9718.629185168702</v>
          </cell>
          <cell r="V307">
            <v>0.68060049019607816</v>
          </cell>
          <cell r="W307">
            <v>2.1091530554490198E-3</v>
          </cell>
          <cell r="X307">
            <v>9714.9957161107995</v>
          </cell>
          <cell r="Y307">
            <v>0.88780000000000003</v>
          </cell>
          <cell r="Z307">
            <v>2.7512558536185875E-3</v>
          </cell>
          <cell r="AA307">
            <v>9639.1367328722572</v>
          </cell>
          <cell r="AB307">
            <v>0.892625</v>
          </cell>
          <cell r="AC307">
            <v>2.7662083310839056E-3</v>
          </cell>
          <cell r="AD307">
            <v>9634.1168573960713</v>
          </cell>
          <cell r="AE307">
            <v>0.85100000000000009</v>
          </cell>
          <cell r="AF307">
            <v>2.6372141602043456E-3</v>
          </cell>
          <cell r="AG307">
            <v>9651.219546294853</v>
          </cell>
          <cell r="AH307">
            <v>0.65322931372548998</v>
          </cell>
          <cell r="AI307">
            <v>2.0243309001379893E-3</v>
          </cell>
          <cell r="AJ307">
            <v>9726.1151958147766</v>
          </cell>
          <cell r="AK307">
            <v>0.65677947303921547</v>
          </cell>
          <cell r="AL307">
            <v>2.0353326985083045E-3</v>
          </cell>
          <cell r="AM307">
            <v>9722.6062867966484</v>
          </cell>
          <cell r="AN307">
            <v>0.62615245098039196</v>
          </cell>
          <cell r="AO307">
            <v>1.9404208110130987E-3</v>
          </cell>
          <cell r="AP307">
            <v>9734.6773400786169</v>
          </cell>
          <cell r="AQ307">
            <v>0.82121500000000003</v>
          </cell>
          <cell r="AR307">
            <v>2.5449116645971932E-3</v>
          </cell>
          <cell r="AS307">
            <v>9661.009615779516</v>
          </cell>
          <cell r="AT307">
            <v>0.60423711519607826</v>
          </cell>
          <cell r="AU307">
            <v>1.8725060826276401E-3</v>
          </cell>
          <cell r="AV307">
            <v>9741.6125650704798</v>
          </cell>
        </row>
        <row r="308">
          <cell r="B308">
            <v>44</v>
          </cell>
          <cell r="C308">
            <v>3.3659865408857304E-3</v>
          </cell>
          <cell r="D308">
            <v>0.73921568627450951</v>
          </cell>
          <cell r="E308">
            <v>2.4881900508116075E-3</v>
          </cell>
          <cell r="F308">
            <v>9675.2751332711996</v>
          </cell>
          <cell r="G308">
            <v>0.96499999999999997</v>
          </cell>
          <cell r="H308">
            <v>3.2481770119547298E-3</v>
          </cell>
          <cell r="I308">
            <v>9581.3902488576223</v>
          </cell>
          <cell r="J308">
            <v>0.92</v>
          </cell>
          <cell r="K308">
            <v>3.0967076176148722E-3</v>
          </cell>
          <cell r="L308">
            <v>9601.1245917106098</v>
          </cell>
          <cell r="M308">
            <v>0.92500000000000004</v>
          </cell>
          <cell r="N308">
            <v>3.1135375503193005E-3</v>
          </cell>
          <cell r="O308">
            <v>9595.7938655511716</v>
          </cell>
          <cell r="P308">
            <v>0.71334313725490162</v>
          </cell>
          <cell r="Q308">
            <v>2.4011033990332009E-3</v>
          </cell>
          <cell r="R308">
            <v>9684.2446958395394</v>
          </cell>
          <cell r="S308">
            <v>0.68007843137254875</v>
          </cell>
          <cell r="T308">
            <v>2.2891348467466788E-3</v>
          </cell>
          <cell r="U308">
            <v>9698.2419091412212</v>
          </cell>
          <cell r="V308">
            <v>0.68377450980392129</v>
          </cell>
          <cell r="W308">
            <v>2.3015757970007368E-3</v>
          </cell>
          <cell r="X308">
            <v>9694.5053032124906</v>
          </cell>
          <cell r="Y308">
            <v>0.88780000000000003</v>
          </cell>
          <cell r="Z308">
            <v>2.9883228509983515E-3</v>
          </cell>
          <cell r="AA308">
            <v>9612.6170015121133</v>
          </cell>
          <cell r="AB308">
            <v>0.892625</v>
          </cell>
          <cell r="AC308">
            <v>3.0045637360581251E-3</v>
          </cell>
          <cell r="AD308">
            <v>9607.4668830825067</v>
          </cell>
          <cell r="AE308">
            <v>0.85100000000000009</v>
          </cell>
          <cell r="AF308">
            <v>2.864454546293757E-3</v>
          </cell>
          <cell r="AG308">
            <v>9625.7672134441236</v>
          </cell>
          <cell r="AH308">
            <v>0.6562756862745095</v>
          </cell>
          <cell r="AI308">
            <v>2.2090151271105451E-3</v>
          </cell>
          <cell r="AJ308">
            <v>9706.4263202855873</v>
          </cell>
          <cell r="AK308">
            <v>0.65984240196078403</v>
          </cell>
          <cell r="AL308">
            <v>2.2210206441057112E-3</v>
          </cell>
          <cell r="AM308">
            <v>9702.8175483064097</v>
          </cell>
          <cell r="AN308">
            <v>0.62907254901960763</v>
          </cell>
          <cell r="AO308">
            <v>2.1174497332406782E-3</v>
          </cell>
          <cell r="AP308">
            <v>9715.7879695794309</v>
          </cell>
          <cell r="AQ308">
            <v>0.82121500000000003</v>
          </cell>
          <cell r="AR308">
            <v>2.7641986371734753E-3</v>
          </cell>
          <cell r="AS308">
            <v>9636.4231997165334</v>
          </cell>
          <cell r="AT308">
            <v>0.60705500980392135</v>
          </cell>
          <cell r="AU308">
            <v>2.0433389925772543E-3</v>
          </cell>
          <cell r="AV308">
            <v>9723.3713362877825</v>
          </cell>
        </row>
        <row r="309">
          <cell r="B309">
            <v>45</v>
          </cell>
          <cell r="C309">
            <v>3.6571212847342567E-3</v>
          </cell>
          <cell r="D309">
            <v>0.7426470588235291</v>
          </cell>
          <cell r="E309">
            <v>2.7159503658688217E-3</v>
          </cell>
          <cell r="F309">
            <v>9651.2012099457297</v>
          </cell>
          <cell r="G309">
            <v>0.96499999999999997</v>
          </cell>
          <cell r="H309">
            <v>3.5291220397685578E-3</v>
          </cell>
          <cell r="I309">
            <v>9550.2681973087165</v>
          </cell>
          <cell r="J309">
            <v>0.92</v>
          </cell>
          <cell r="K309">
            <v>3.3645515819555162E-3</v>
          </cell>
          <cell r="L309">
            <v>9571.3927160497897</v>
          </cell>
          <cell r="M309">
            <v>0.92500000000000004</v>
          </cell>
          <cell r="N309">
            <v>3.3828371883791878E-3</v>
          </cell>
          <cell r="O309">
            <v>9565.9170010256548</v>
          </cell>
          <cell r="P309">
            <v>0.71665441176470557</v>
          </cell>
          <cell r="Q309">
            <v>2.6208921030634129E-3</v>
          </cell>
          <cell r="R309">
            <v>9660.9918229832892</v>
          </cell>
          <cell r="S309">
            <v>0.68323529411764683</v>
          </cell>
          <cell r="T309">
            <v>2.4986743365993163E-3</v>
          </cell>
          <cell r="U309">
            <v>9676.0413256348274</v>
          </cell>
          <cell r="V309">
            <v>0.68694852941176443</v>
          </cell>
          <cell r="W309">
            <v>2.5122540884286605E-3</v>
          </cell>
          <cell r="X309">
            <v>9672.1926644427222</v>
          </cell>
          <cell r="Y309">
            <v>0.88780000000000003</v>
          </cell>
          <cell r="Z309">
            <v>3.2467922765870732E-3</v>
          </cell>
          <cell r="AA309">
            <v>9583.8913984685987</v>
          </cell>
          <cell r="AB309">
            <v>0.892625</v>
          </cell>
          <cell r="AC309">
            <v>3.2644378867859158E-3</v>
          </cell>
          <cell r="AD309">
            <v>9578.6006364902169</v>
          </cell>
          <cell r="AE309">
            <v>0.85100000000000009</v>
          </cell>
          <cell r="AF309">
            <v>3.1122102133088526E-3</v>
          </cell>
          <cell r="AG309">
            <v>9598.1946407880077</v>
          </cell>
          <cell r="AH309">
            <v>0.65932205882352912</v>
          </cell>
          <cell r="AI309">
            <v>2.4112207348183398E-3</v>
          </cell>
          <cell r="AJ309">
            <v>9684.9846777138919</v>
          </cell>
          <cell r="AK309">
            <v>0.66290533088235271</v>
          </cell>
          <cell r="AL309">
            <v>2.4243251953336574E-3</v>
          </cell>
          <cell r="AM309">
            <v>9681.2673902256302</v>
          </cell>
          <cell r="AN309">
            <v>0.6319926470588233</v>
          </cell>
          <cell r="AO309">
            <v>2.3112737613543675E-3</v>
          </cell>
          <cell r="AP309">
            <v>9695.2152769350214</v>
          </cell>
          <cell r="AQ309">
            <v>0.82121500000000003</v>
          </cell>
          <cell r="AR309">
            <v>3.0032828558430426E-3</v>
          </cell>
          <cell r="AS309">
            <v>9609.7862118406501</v>
          </cell>
          <cell r="AT309">
            <v>0.60987290441176445</v>
          </cell>
          <cell r="AU309">
            <v>2.2303791797069644E-3</v>
          </cell>
          <cell r="AV309">
            <v>9703.5031924970372</v>
          </cell>
        </row>
        <row r="310">
          <cell r="B310">
            <v>46</v>
          </cell>
          <cell r="C310">
            <v>3.9672360575083989E-3</v>
          </cell>
          <cell r="D310">
            <v>0.7460784313725487</v>
          </cell>
          <cell r="E310">
            <v>2.9598692546704808E-3</v>
          </cell>
          <cell r="F310">
            <v>9624.9890264885034</v>
          </cell>
          <cell r="G310">
            <v>0.96499999999999997</v>
          </cell>
          <cell r="H310">
            <v>3.8283827954956047E-3</v>
          </cell>
          <cell r="I310">
            <v>9516.5641353278934</v>
          </cell>
          <cell r="J310">
            <v>0.92</v>
          </cell>
          <cell r="K310">
            <v>3.649857172907727E-3</v>
          </cell>
          <cell r="L310">
            <v>9539.1892715454869</v>
          </cell>
          <cell r="M310">
            <v>0.92500000000000004</v>
          </cell>
          <cell r="N310">
            <v>3.6696933531952694E-3</v>
          </cell>
          <cell r="O310">
            <v>9533.5570612536358</v>
          </cell>
          <cell r="P310">
            <v>0.71996568627450952</v>
          </cell>
          <cell r="Q310">
            <v>2.8562738307570138E-3</v>
          </cell>
          <cell r="R310">
            <v>9635.6714058066718</v>
          </cell>
          <cell r="S310">
            <v>0.6863921568627448</v>
          </cell>
          <cell r="T310">
            <v>2.7230797142968424E-3</v>
          </cell>
          <cell r="U310">
            <v>9651.8640494945885</v>
          </cell>
          <cell r="V310">
            <v>0.69012254901960757</v>
          </cell>
          <cell r="W310">
            <v>2.7378790605701946E-3</v>
          </cell>
          <cell r="X310">
            <v>9647.893658877405</v>
          </cell>
          <cell r="Y310">
            <v>0.88780000000000003</v>
          </cell>
          <cell r="Z310">
            <v>3.5221121718559565E-3</v>
          </cell>
          <cell r="AA310">
            <v>9552.7744938964006</v>
          </cell>
          <cell r="AB310">
            <v>0.892625</v>
          </cell>
          <cell r="AC310">
            <v>3.5412540858334347E-3</v>
          </cell>
          <cell r="AD310">
            <v>9547.3318896700675</v>
          </cell>
          <cell r="AE310">
            <v>0.85100000000000009</v>
          </cell>
          <cell r="AF310">
            <v>3.3761178849396477E-3</v>
          </cell>
          <cell r="AG310">
            <v>9568.3230413976216</v>
          </cell>
          <cell r="AH310">
            <v>0.66236843137254875</v>
          </cell>
          <cell r="AI310">
            <v>2.6277719242964528E-3</v>
          </cell>
          <cell r="AJ310">
            <v>9661.6320418425894</v>
          </cell>
          <cell r="AK310">
            <v>0.66596825980392138</v>
          </cell>
          <cell r="AL310">
            <v>2.6420532934502382E-3</v>
          </cell>
          <cell r="AM310">
            <v>9657.7968497687434</v>
          </cell>
          <cell r="AN310">
            <v>0.63491274509803897</v>
          </cell>
          <cell r="AO310">
            <v>2.5188487357245791E-3</v>
          </cell>
          <cell r="AP310">
            <v>9672.8069802547598</v>
          </cell>
          <cell r="AQ310">
            <v>0.82121500000000003</v>
          </cell>
          <cell r="AR310">
            <v>3.2579537589667597E-3</v>
          </cell>
          <cell r="AS310">
            <v>9580.9253056623129</v>
          </cell>
          <cell r="AT310">
            <v>0.61269079901960766</v>
          </cell>
          <cell r="AU310">
            <v>2.4306890299742191E-3</v>
          </cell>
          <cell r="AV310">
            <v>9681.8607010062715</v>
          </cell>
        </row>
        <row r="311">
          <cell r="B311">
            <v>47</v>
          </cell>
          <cell r="C311">
            <v>4.3304214382737481E-3</v>
          </cell>
          <cell r="D311">
            <v>0.7495098039215683</v>
          </cell>
          <cell r="E311">
            <v>3.2456933230983129E-3</v>
          </cell>
          <cell r="F311">
            <v>9596.5003173924597</v>
          </cell>
          <cell r="G311">
            <v>0.96499999999999997</v>
          </cell>
          <cell r="H311">
            <v>4.178856687934167E-3</v>
          </cell>
          <cell r="I311">
            <v>9480.1310849199745</v>
          </cell>
          <cell r="J311">
            <v>0.92</v>
          </cell>
          <cell r="K311">
            <v>3.9839877232118485E-3</v>
          </cell>
          <cell r="L311">
            <v>9504.3725931590125</v>
          </cell>
          <cell r="M311">
            <v>0.92500000000000004</v>
          </cell>
          <cell r="N311">
            <v>4.0056398304032176E-3</v>
          </cell>
          <cell r="O311">
            <v>9498.5718302736459</v>
          </cell>
          <cell r="P311">
            <v>0.72327696078431336</v>
          </cell>
          <cell r="Q311">
            <v>3.1320940567898716E-3</v>
          </cell>
          <cell r="R311">
            <v>9608.1492897284916</v>
          </cell>
          <cell r="S311">
            <v>0.68954901960784287</v>
          </cell>
          <cell r="T311">
            <v>2.9860378572504477E-3</v>
          </cell>
          <cell r="U311">
            <v>9625.5812542962594</v>
          </cell>
          <cell r="V311">
            <v>0.6932965686274507</v>
          </cell>
          <cell r="W311">
            <v>3.0022663238659392E-3</v>
          </cell>
          <cell r="X311">
            <v>9621.4788928501566</v>
          </cell>
          <cell r="Y311">
            <v>0.88780000000000003</v>
          </cell>
          <cell r="Z311">
            <v>3.8445481528994337E-3</v>
          </cell>
          <cell r="AA311">
            <v>9519.1285505764536</v>
          </cell>
          <cell r="AB311">
            <v>0.892625</v>
          </cell>
          <cell r="AC311">
            <v>3.8654424363391044E-3</v>
          </cell>
          <cell r="AD311">
            <v>9513.5223616069652</v>
          </cell>
          <cell r="AE311">
            <v>0.85100000000000009</v>
          </cell>
          <cell r="AF311">
            <v>3.6851886439709602E-3</v>
          </cell>
          <cell r="AG311">
            <v>9536.0192548486793</v>
          </cell>
          <cell r="AH311">
            <v>0.66541480392156838</v>
          </cell>
          <cell r="AI311">
            <v>2.8815265322466822E-3</v>
          </cell>
          <cell r="AJ311">
            <v>9636.2434764201535</v>
          </cell>
          <cell r="AK311">
            <v>0.66903118872548994</v>
          </cell>
          <cell r="AL311">
            <v>2.8971870025306314E-3</v>
          </cell>
          <cell r="AM311">
            <v>9632.2804357943387</v>
          </cell>
          <cell r="AN311">
            <v>0.63783284313725463</v>
          </cell>
          <cell r="AO311">
            <v>2.762085017956664E-3</v>
          </cell>
          <cell r="AP311">
            <v>9648.442642621636</v>
          </cell>
          <cell r="AQ311">
            <v>0.82121500000000003</v>
          </cell>
          <cell r="AR311">
            <v>3.5562070414319764E-3</v>
          </cell>
          <cell r="AS311">
            <v>9549.7110940483508</v>
          </cell>
          <cell r="AT311">
            <v>0.61550869362745075</v>
          </cell>
          <cell r="AU311">
            <v>2.6654120423281811E-3</v>
          </cell>
          <cell r="AV311">
            <v>9658.3271084105963</v>
          </cell>
        </row>
        <row r="312">
          <cell r="B312">
            <v>48</v>
          </cell>
          <cell r="C312">
            <v>4.7478524846815123E-3</v>
          </cell>
          <cell r="D312">
            <v>0.75294117647058789</v>
          </cell>
          <cell r="E312">
            <v>3.5748536355249016E-3</v>
          </cell>
          <cell r="F312">
            <v>9565.3530203871887</v>
          </cell>
          <cell r="G312">
            <v>0.96499999999999997</v>
          </cell>
          <cell r="H312">
            <v>4.5816776477176592E-3</v>
          </cell>
          <cell r="I312">
            <v>9440.5149757332638</v>
          </cell>
          <cell r="J312">
            <v>0.92</v>
          </cell>
          <cell r="K312">
            <v>4.3680242859069915E-3</v>
          </cell>
          <cell r="L312">
            <v>9466.507289431036</v>
          </cell>
          <cell r="M312">
            <v>0.92500000000000004</v>
          </cell>
          <cell r="N312">
            <v>4.3917635483303992E-3</v>
          </cell>
          <cell r="O312">
            <v>9460.5239726183554</v>
          </cell>
          <cell r="P312">
            <v>0.72658823529411731</v>
          </cell>
          <cell r="Q312">
            <v>3.44973375828153E-3</v>
          </cell>
          <cell r="R312">
            <v>9578.0556624413839</v>
          </cell>
          <cell r="S312">
            <v>0.69270588235294084</v>
          </cell>
          <cell r="T312">
            <v>3.2888653446829096E-3</v>
          </cell>
          <cell r="U312">
            <v>9596.8389042728904</v>
          </cell>
          <cell r="V312">
            <v>0.69647058823529384</v>
          </cell>
          <cell r="W312">
            <v>3.3067396128605344E-3</v>
          </cell>
          <cell r="X312">
            <v>9592.5926507843651</v>
          </cell>
          <cell r="Y312">
            <v>0.88780000000000003</v>
          </cell>
          <cell r="Z312">
            <v>4.2151434359002466E-3</v>
          </cell>
          <cell r="AA312">
            <v>9482.5318024901226</v>
          </cell>
          <cell r="AB312">
            <v>0.892625</v>
          </cell>
          <cell r="AC312">
            <v>4.2380518241388349E-3</v>
          </cell>
          <cell r="AD312">
            <v>9476.7483885513484</v>
          </cell>
          <cell r="AE312">
            <v>0.85100000000000009</v>
          </cell>
          <cell r="AF312">
            <v>4.0404224644639674E-3</v>
          </cell>
          <cell r="AG312">
            <v>9500.8772249820231</v>
          </cell>
          <cell r="AH312">
            <v>0.668461176470588</v>
          </cell>
          <cell r="AI312">
            <v>3.173755057619008E-3</v>
          </cell>
          <cell r="AJ312">
            <v>9608.4763851716598</v>
          </cell>
          <cell r="AK312">
            <v>0.67209411764705851</v>
          </cell>
          <cell r="AL312">
            <v>3.1910037264104153E-3</v>
          </cell>
          <cell r="AM312">
            <v>9604.373918111025</v>
          </cell>
          <cell r="AN312">
            <v>0.6407529411764703</v>
          </cell>
          <cell r="AO312">
            <v>3.0422004438316916E-3</v>
          </cell>
          <cell r="AP312">
            <v>9621.7928237518354</v>
          </cell>
          <cell r="AQ312">
            <v>0.82121500000000003</v>
          </cell>
          <cell r="AR312">
            <v>3.8990076782077282E-3</v>
          </cell>
          <cell r="AS312">
            <v>9515.7503442120542</v>
          </cell>
          <cell r="AT312">
            <v>0.61832658823529396</v>
          </cell>
          <cell r="AU312">
            <v>2.9357234282975826E-3</v>
          </cell>
          <cell r="AV312">
            <v>9632.5836870270941</v>
          </cell>
        </row>
        <row r="313">
          <cell r="B313">
            <v>49</v>
          </cell>
          <cell r="C313">
            <v>5.1902321110732915E-3</v>
          </cell>
          <cell r="D313">
            <v>0.75637254901960749</v>
          </cell>
          <cell r="E313">
            <v>3.925749091855924E-3</v>
          </cell>
          <cell r="F313">
            <v>9531.1582833671782</v>
          </cell>
          <cell r="G313">
            <v>0.96499999999999997</v>
          </cell>
          <cell r="H313">
            <v>5.0085739871857261E-3</v>
          </cell>
          <cell r="I313">
            <v>9397.2615792860033</v>
          </cell>
          <cell r="J313">
            <v>0.92</v>
          </cell>
          <cell r="K313">
            <v>4.7750135421874285E-3</v>
          </cell>
          <cell r="L313">
            <v>9425.1573556880849</v>
          </cell>
          <cell r="M313">
            <v>0.92500000000000004</v>
          </cell>
          <cell r="N313">
            <v>4.800964702742795E-3</v>
          </cell>
          <cell r="O313">
            <v>9418.9755882873051</v>
          </cell>
          <cell r="P313">
            <v>0.72989950980392115</v>
          </cell>
          <cell r="Q313">
            <v>3.7883478736409665E-3</v>
          </cell>
          <cell r="R313">
            <v>9545.0139204839597</v>
          </cell>
          <cell r="S313">
            <v>0.69586274509803892</v>
          </cell>
          <cell r="T313">
            <v>3.6116891645074502E-3</v>
          </cell>
          <cell r="U313">
            <v>9565.2761933821239</v>
          </cell>
          <cell r="V313">
            <v>0.69964460784313698</v>
          </cell>
          <cell r="W313">
            <v>3.6313179099667302E-3</v>
          </cell>
          <cell r="X313">
            <v>9560.8724446759807</v>
          </cell>
          <cell r="Y313">
            <v>0.88780000000000003</v>
          </cell>
          <cell r="Z313">
            <v>4.6078880682108685E-3</v>
          </cell>
          <cell r="AA313">
            <v>9442.5615708071418</v>
          </cell>
          <cell r="AB313">
            <v>0.892625</v>
          </cell>
          <cell r="AC313">
            <v>4.6329309381467967E-3</v>
          </cell>
          <cell r="AD313">
            <v>9436.5854377563428</v>
          </cell>
          <cell r="AE313">
            <v>0.85100000000000009</v>
          </cell>
          <cell r="AF313">
            <v>4.4168875265233713E-3</v>
          </cell>
          <cell r="AG313">
            <v>9462.4896672100913</v>
          </cell>
          <cell r="AH313">
            <v>0.67150754901960752</v>
          </cell>
          <cell r="AI313">
            <v>3.4852800437496895E-3</v>
          </cell>
          <cell r="AJ313">
            <v>9577.981434648209</v>
          </cell>
          <cell r="AK313">
            <v>0.67515704656862707</v>
          </cell>
          <cell r="AL313">
            <v>3.504221783117894E-3</v>
          </cell>
          <cell r="AM313">
            <v>9573.7263251484928</v>
          </cell>
          <cell r="AN313">
            <v>0.64367303921568608</v>
          </cell>
          <cell r="AO313">
            <v>3.340812477169392E-3</v>
          </cell>
          <cell r="AP313">
            <v>9592.5214013529603</v>
          </cell>
          <cell r="AQ313">
            <v>0.82121500000000003</v>
          </cell>
          <cell r="AR313">
            <v>4.2622964630950532E-3</v>
          </cell>
          <cell r="AS313">
            <v>9478.6483605560643</v>
          </cell>
          <cell r="AT313">
            <v>0.62114448284313695</v>
          </cell>
          <cell r="AU313">
            <v>3.2238840404684626E-3</v>
          </cell>
          <cell r="AV313">
            <v>9604.305085422051</v>
          </cell>
        </row>
        <row r="314">
          <cell r="B314">
            <v>50</v>
          </cell>
          <cell r="C314">
            <v>5.6749828893098726E-3</v>
          </cell>
          <cell r="D314">
            <v>0.75980392156862708</v>
          </cell>
          <cell r="E314">
            <v>4.3118742541324992E-3</v>
          </cell>
          <cell r="F314">
            <v>9493.741347391915</v>
          </cell>
          <cell r="G314">
            <v>0.96499999999999997</v>
          </cell>
          <cell r="H314">
            <v>5.4763584881840268E-3</v>
          </cell>
          <cell r="I314">
            <v>9350.1946993892125</v>
          </cell>
          <cell r="J314">
            <v>0.93</v>
          </cell>
          <cell r="K314">
            <v>5.2777340870581819E-3</v>
          </cell>
          <cell r="L314">
            <v>9380.1521016774259</v>
          </cell>
          <cell r="M314">
            <v>0.92500000000000004</v>
          </cell>
          <cell r="N314">
            <v>5.2493591726116328E-3</v>
          </cell>
          <cell r="O314">
            <v>9373.7554189519415</v>
          </cell>
          <cell r="P314">
            <v>0.73321078431372511</v>
          </cell>
          <cell r="Q314">
            <v>4.1609586552378616E-3</v>
          </cell>
          <cell r="R314">
            <v>9508.8540872944195</v>
          </cell>
          <cell r="S314">
            <v>0.70661764705882324</v>
          </cell>
          <cell r="T314">
            <v>4.0100430563432248E-3</v>
          </cell>
          <cell r="U314">
            <v>9530.7293889989651</v>
          </cell>
          <cell r="V314">
            <v>0.70281862745098012</v>
          </cell>
          <cell r="W314">
            <v>3.9884836850725622E-3</v>
          </cell>
          <cell r="X314">
            <v>9526.1538773327211</v>
          </cell>
          <cell r="Y314">
            <v>0.89744999999999997</v>
          </cell>
          <cell r="Z314">
            <v>5.0930133940111453E-3</v>
          </cell>
          <cell r="AA314">
            <v>9399.051304011673</v>
          </cell>
          <cell r="AB314">
            <v>0.892625</v>
          </cell>
          <cell r="AC314">
            <v>5.0656316015702252E-3</v>
          </cell>
          <cell r="AD314">
            <v>9392.8663891312954</v>
          </cell>
          <cell r="AE314">
            <v>0.86025000000000007</v>
          </cell>
          <cell r="AF314">
            <v>4.8819040305288185E-3</v>
          </cell>
          <cell r="AG314">
            <v>9420.6949146291354</v>
          </cell>
          <cell r="AH314">
            <v>0.68188602941176435</v>
          </cell>
          <cell r="AI314">
            <v>3.869691549371211E-3</v>
          </cell>
          <cell r="AJ314">
            <v>9544.5994870946251</v>
          </cell>
          <cell r="AK314">
            <v>0.67821997549019575</v>
          </cell>
          <cell r="AL314">
            <v>3.8488867560950218E-3</v>
          </cell>
          <cell r="AM314">
            <v>9540.1778648142972</v>
          </cell>
          <cell r="AN314">
            <v>0.65362132352941149</v>
          </cell>
          <cell r="AO314">
            <v>3.7092898271174827E-3</v>
          </cell>
          <cell r="AP314">
            <v>9560.4745861678057</v>
          </cell>
          <cell r="AQ314">
            <v>0.83014125000000005</v>
          </cell>
          <cell r="AR314">
            <v>4.7110373894603099E-3</v>
          </cell>
          <cell r="AS314">
            <v>9438.2475511739449</v>
          </cell>
          <cell r="AT314">
            <v>0.63074457720588206</v>
          </cell>
          <cell r="AU314">
            <v>3.5794646831683705E-3</v>
          </cell>
          <cell r="AV314">
            <v>9573.3419195373681</v>
          </cell>
        </row>
        <row r="315">
          <cell r="B315">
            <v>51</v>
          </cell>
          <cell r="C315">
            <v>6.1945920792508893E-3</v>
          </cell>
          <cell r="D315">
            <v>0.76323529411764668</v>
          </cell>
          <cell r="E315">
            <v>4.7279313075458971E-3</v>
          </cell>
          <cell r="F315">
            <v>9452.8055285007031</v>
          </cell>
          <cell r="G315">
            <v>0.96499999999999997</v>
          </cell>
          <cell r="H315">
            <v>5.977781356477108E-3</v>
          </cell>
          <cell r="I315">
            <v>9298.9896812810384</v>
          </cell>
          <cell r="J315">
            <v>0.93</v>
          </cell>
          <cell r="K315">
            <v>5.7609706337033275E-3</v>
          </cell>
          <cell r="L315">
            <v>9330.6461531886125</v>
          </cell>
          <cell r="M315">
            <v>0.92500000000000004</v>
          </cell>
          <cell r="N315">
            <v>5.729997673307073E-3</v>
          </cell>
          <cell r="O315">
            <v>9324.5492099616476</v>
          </cell>
          <cell r="P315">
            <v>0.73652205882352906</v>
          </cell>
          <cell r="Q315">
            <v>4.5624537117817908E-3</v>
          </cell>
          <cell r="R315">
            <v>9469.2881385784967</v>
          </cell>
          <cell r="S315">
            <v>0.70980882352941144</v>
          </cell>
          <cell r="T315">
            <v>4.3969761160176845E-3</v>
          </cell>
          <cell r="U315">
            <v>9492.5107537907243</v>
          </cell>
          <cell r="V315">
            <v>0.70599264705882325</v>
          </cell>
          <cell r="W315">
            <v>4.3733364594799552E-3</v>
          </cell>
          <cell r="X315">
            <v>9488.1589680114885</v>
          </cell>
          <cell r="Y315">
            <v>0.89744999999999997</v>
          </cell>
          <cell r="Z315">
            <v>5.5593366615237106E-3</v>
          </cell>
          <cell r="AA315">
            <v>9351.1818098293443</v>
          </cell>
          <cell r="AB315">
            <v>0.892625</v>
          </cell>
          <cell r="AC315">
            <v>5.5294477547413248E-3</v>
          </cell>
          <cell r="AD315">
            <v>9345.2855883211851</v>
          </cell>
          <cell r="AE315">
            <v>0.86025000000000007</v>
          </cell>
          <cell r="AF315">
            <v>5.3288978361755784E-3</v>
          </cell>
          <cell r="AG315">
            <v>9374.7039861550256</v>
          </cell>
          <cell r="AH315">
            <v>0.68496551470588207</v>
          </cell>
          <cell r="AI315">
            <v>4.2430819519570654E-3</v>
          </cell>
          <cell r="AJ315">
            <v>9507.664831117283</v>
          </cell>
          <cell r="AK315">
            <v>0.68128290441176442</v>
          </cell>
          <cell r="AL315">
            <v>4.2202696833981571E-3</v>
          </cell>
          <cell r="AM315">
            <v>9503.4588005796213</v>
          </cell>
          <cell r="AN315">
            <v>0.65657316176470559</v>
          </cell>
          <cell r="AO315">
            <v>4.0672029073163581E-3</v>
          </cell>
          <cell r="AP315">
            <v>9525.0120150429175</v>
          </cell>
          <cell r="AQ315">
            <v>0.83014125000000005</v>
          </cell>
          <cell r="AR315">
            <v>5.1423864119094324E-3</v>
          </cell>
          <cell r="AS315">
            <v>9393.7836140693817</v>
          </cell>
          <cell r="AT315">
            <v>0.63359310110294098</v>
          </cell>
          <cell r="AU315">
            <v>3.9248508055602857E-3</v>
          </cell>
          <cell r="AV315">
            <v>9539.0744802364879</v>
          </cell>
        </row>
        <row r="316">
          <cell r="B316">
            <v>52</v>
          </cell>
          <cell r="C316">
            <v>6.7927770226942951E-3</v>
          </cell>
          <cell r="D316">
            <v>0.76666666666666627</v>
          </cell>
          <cell r="E316">
            <v>5.2077957173989565E-3</v>
          </cell>
          <cell r="F316">
            <v>9408.1133132983614</v>
          </cell>
          <cell r="G316">
            <v>0.96499999999999997</v>
          </cell>
          <cell r="H316">
            <v>6.5550298268999942E-3</v>
          </cell>
          <cell r="I316">
            <v>9243.4023541302031</v>
          </cell>
          <cell r="J316">
            <v>0.93</v>
          </cell>
          <cell r="K316">
            <v>6.3172826311056951E-3</v>
          </cell>
          <cell r="L316">
            <v>9276.8925747066169</v>
          </cell>
          <cell r="M316">
            <v>0.92500000000000004</v>
          </cell>
          <cell r="N316">
            <v>6.2833187459922233E-3</v>
          </cell>
          <cell r="O316">
            <v>9271.1195646839296</v>
          </cell>
          <cell r="P316">
            <v>0.7398333333333329</v>
          </cell>
          <cell r="Q316">
            <v>5.0255228672899934E-3</v>
          </cell>
          <cell r="R316">
            <v>9426.0849497627078</v>
          </cell>
          <cell r="S316">
            <v>0.71299999999999963</v>
          </cell>
          <cell r="T316">
            <v>4.8432500171810295E-3</v>
          </cell>
          <cell r="U316">
            <v>9450.7724107252652</v>
          </cell>
          <cell r="V316">
            <v>0.70916666666666639</v>
          </cell>
          <cell r="W316">
            <v>4.817211038594036E-3</v>
          </cell>
          <cell r="X316">
            <v>9446.6640564633435</v>
          </cell>
          <cell r="Y316">
            <v>0.89744999999999997</v>
          </cell>
          <cell r="Z316">
            <v>6.0961777390169947E-3</v>
          </cell>
          <cell r="AA316">
            <v>9299.1954419653866</v>
          </cell>
          <cell r="AB316">
            <v>0.892625</v>
          </cell>
          <cell r="AC316">
            <v>6.0634025898824951E-3</v>
          </cell>
          <cell r="AD316">
            <v>9293.6113199074262</v>
          </cell>
          <cell r="AE316">
            <v>0.86025000000000007</v>
          </cell>
          <cell r="AF316">
            <v>5.8434864337727679E-3</v>
          </cell>
          <cell r="AG316">
            <v>9324.7471463684178</v>
          </cell>
          <cell r="AH316">
            <v>0.68804499999999968</v>
          </cell>
          <cell r="AI316">
            <v>4.6737362665796945E-3</v>
          </cell>
          <cell r="AJ316">
            <v>9467.3230300671112</v>
          </cell>
          <cell r="AK316">
            <v>0.68434583333333299</v>
          </cell>
          <cell r="AL316">
            <v>4.648608652243244E-3</v>
          </cell>
          <cell r="AM316">
            <v>9463.3516415161121</v>
          </cell>
          <cell r="AN316">
            <v>0.65952499999999969</v>
          </cell>
          <cell r="AO316">
            <v>4.4800062658924529E-3</v>
          </cell>
          <cell r="AP316">
            <v>9486.2718584831127</v>
          </cell>
          <cell r="AQ316">
            <v>0.83014125000000005</v>
          </cell>
          <cell r="AR316">
            <v>5.6389644085907209E-3</v>
          </cell>
          <cell r="AS316">
            <v>9345.4771488559745</v>
          </cell>
          <cell r="AT316">
            <v>0.63644162499999979</v>
          </cell>
          <cell r="AU316">
            <v>4.323206046586218E-3</v>
          </cell>
          <cell r="AV316">
            <v>9501.6350360784327</v>
          </cell>
        </row>
        <row r="317">
          <cell r="B317">
            <v>53</v>
          </cell>
          <cell r="C317">
            <v>7.4756052702628969E-3</v>
          </cell>
          <cell r="D317">
            <v>0.77009803921568587</v>
          </cell>
          <cell r="E317">
            <v>5.7569489605799043E-3</v>
          </cell>
          <cell r="F317">
            <v>9359.1177810765621</v>
          </cell>
          <cell r="G317">
            <v>0.96499999999999997</v>
          </cell>
          <cell r="H317">
            <v>7.2139590858036956E-3</v>
          </cell>
          <cell r="I317">
            <v>9182.8115759968423</v>
          </cell>
          <cell r="J317">
            <v>0.93</v>
          </cell>
          <cell r="K317">
            <v>6.9523129013444943E-3</v>
          </cell>
          <cell r="L317">
            <v>9218.2878223737898</v>
          </cell>
          <cell r="M317">
            <v>0.92500000000000004</v>
          </cell>
          <cell r="N317">
            <v>6.9149348749931797E-3</v>
          </cell>
          <cell r="O317">
            <v>9212.8661653268155</v>
          </cell>
          <cell r="P317">
            <v>0.74314460784313685</v>
          </cell>
          <cell r="Q317">
            <v>5.5554557469596078E-3</v>
          </cell>
          <cell r="R317">
            <v>9378.7139442986572</v>
          </cell>
          <cell r="S317">
            <v>0.71619117647058794</v>
          </cell>
          <cell r="T317">
            <v>5.3539625333393114E-3</v>
          </cell>
          <cell r="U317">
            <v>9404.9999570846467</v>
          </cell>
          <cell r="V317">
            <v>0.71234068627450942</v>
          </cell>
          <cell r="W317">
            <v>5.325177788536411E-3</v>
          </cell>
          <cell r="X317">
            <v>9401.1574820926598</v>
          </cell>
          <cell r="Y317">
            <v>0.89744999999999997</v>
          </cell>
          <cell r="Z317">
            <v>6.7089819497974362E-3</v>
          </cell>
          <cell r="AA317">
            <v>9242.5058937213089</v>
          </cell>
          <cell r="AB317">
            <v>0.892625</v>
          </cell>
          <cell r="AC317">
            <v>6.6729121543684187E-3</v>
          </cell>
          <cell r="AD317">
            <v>9237.260412960939</v>
          </cell>
          <cell r="AE317">
            <v>0.86025000000000007</v>
          </cell>
          <cell r="AF317">
            <v>6.4308894337436577E-3</v>
          </cell>
          <cell r="AG317">
            <v>9270.2581129202536</v>
          </cell>
          <cell r="AH317">
            <v>0.6911244852941173</v>
          </cell>
          <cell r="AI317">
            <v>5.1665738446724351E-3</v>
          </cell>
          <cell r="AJ317">
            <v>9423.0752590740613</v>
          </cell>
          <cell r="AK317">
            <v>0.68740876225490166</v>
          </cell>
          <cell r="AL317">
            <v>5.1387965659376372E-3</v>
          </cell>
          <cell r="AM317">
            <v>9419.3602231961395</v>
          </cell>
          <cell r="AN317">
            <v>0.66247683823529391</v>
          </cell>
          <cell r="AO317">
            <v>4.9524153433388634E-3</v>
          </cell>
          <cell r="AP317">
            <v>9443.7733011171495</v>
          </cell>
          <cell r="AQ317">
            <v>0.83014125000000005</v>
          </cell>
          <cell r="AR317">
            <v>6.2058083035626292E-3</v>
          </cell>
          <cell r="AS317">
            <v>9292.7783358322777</v>
          </cell>
          <cell r="AT317">
            <v>0.63929014889705849</v>
          </cell>
          <cell r="AU317">
            <v>4.7790808063220029E-3</v>
          </cell>
          <cell r="AV317">
            <v>9460.5575100380029</v>
          </cell>
        </row>
        <row r="318">
          <cell r="B318">
            <v>54</v>
          </cell>
          <cell r="C318">
            <v>8.2286188030966968E-3</v>
          </cell>
          <cell r="D318">
            <v>0.77352941176470547</v>
          </cell>
          <cell r="E318">
            <v>6.365078662395383E-3</v>
          </cell>
          <cell r="F318">
            <v>9305.2378176948496</v>
          </cell>
          <cell r="G318">
            <v>0.96499999999999997</v>
          </cell>
          <cell r="H318">
            <v>7.9406171449883118E-3</v>
          </cell>
          <cell r="I318">
            <v>9116.5671489949564</v>
          </cell>
          <cell r="J318">
            <v>0.93</v>
          </cell>
          <cell r="K318">
            <v>7.6526154868799285E-3</v>
          </cell>
          <cell r="L318">
            <v>9154.1994010179933</v>
          </cell>
          <cell r="M318">
            <v>0.92500000000000004</v>
          </cell>
          <cell r="N318">
            <v>7.6114723928644452E-3</v>
          </cell>
          <cell r="O318">
            <v>9149.159795781552</v>
          </cell>
          <cell r="P318">
            <v>0.7464558823529408</v>
          </cell>
          <cell r="Q318">
            <v>6.1423009092115444E-3</v>
          </cell>
          <cell r="R318">
            <v>9326.6109140177123</v>
          </cell>
          <cell r="S318">
            <v>0.71938235294117614</v>
          </cell>
          <cell r="T318">
            <v>5.9195231560277067E-3</v>
          </cell>
          <cell r="U318">
            <v>9354.6459396883583</v>
          </cell>
          <cell r="V318">
            <v>0.71551470588235255</v>
          </cell>
          <cell r="W318">
            <v>5.887697762715729E-3</v>
          </cell>
          <cell r="X318">
            <v>9351.0946470824874</v>
          </cell>
          <cell r="Y318">
            <v>0.89744999999999997</v>
          </cell>
          <cell r="Z318">
            <v>7.3847739448391304E-3</v>
          </cell>
          <cell r="AA318">
            <v>9180.4980885094355</v>
          </cell>
          <cell r="AB318">
            <v>0.892625</v>
          </cell>
          <cell r="AC318">
            <v>7.3450708591141891E-3</v>
          </cell>
          <cell r="AD318">
            <v>9175.6209856782261</v>
          </cell>
          <cell r="AE318">
            <v>0.86025000000000007</v>
          </cell>
          <cell r="AF318">
            <v>7.0786693253639338E-3</v>
          </cell>
          <cell r="AG318">
            <v>9210.6421079737975</v>
          </cell>
          <cell r="AH318">
            <v>0.69420397058823502</v>
          </cell>
          <cell r="AI318">
            <v>5.7123398455667367E-3</v>
          </cell>
          <cell r="AJ318">
            <v>9374.3902449041489</v>
          </cell>
          <cell r="AK318">
            <v>0.69047169117647023</v>
          </cell>
          <cell r="AL318">
            <v>5.6816283410206789E-3</v>
          </cell>
          <cell r="AM318">
            <v>9370.9560472278499</v>
          </cell>
          <cell r="AN318">
            <v>0.66542867647058801</v>
          </cell>
          <cell r="AO318">
            <v>5.4755589193256288E-3</v>
          </cell>
          <cell r="AP318">
            <v>9397.0038133216822</v>
          </cell>
          <cell r="AQ318">
            <v>0.83014125000000005</v>
          </cell>
          <cell r="AR318">
            <v>6.8309158989761963E-3</v>
          </cell>
          <cell r="AS318">
            <v>9235.1091348726022</v>
          </cell>
          <cell r="AT318">
            <v>0.6421386727941174</v>
          </cell>
          <cell r="AU318">
            <v>5.2839143571492319E-3</v>
          </cell>
          <cell r="AV318">
            <v>9415.3447412246751</v>
          </cell>
        </row>
        <row r="319">
          <cell r="B319">
            <v>55</v>
          </cell>
          <cell r="C319">
            <v>9.0861816968003939E-3</v>
          </cell>
          <cell r="D319">
            <v>0.77696078431372506</v>
          </cell>
          <cell r="E319">
            <v>7.059606857563047E-3</v>
          </cell>
          <cell r="F319">
            <v>9246.0092470129257</v>
          </cell>
          <cell r="G319">
            <v>0.96499999999999997</v>
          </cell>
          <cell r="H319">
            <v>8.7681653374123807E-3</v>
          </cell>
          <cell r="I319">
            <v>9044.1759795882099</v>
          </cell>
          <cell r="J319">
            <v>0.93</v>
          </cell>
          <cell r="K319">
            <v>8.4501489780243674E-3</v>
          </cell>
          <cell r="L319">
            <v>9084.1458329117759</v>
          </cell>
          <cell r="M319">
            <v>0.92500000000000004</v>
          </cell>
          <cell r="N319">
            <v>8.404718069540365E-3</v>
          </cell>
          <cell r="O319">
            <v>9079.5212185780565</v>
          </cell>
          <cell r="P319">
            <v>0.74976715686274464</v>
          </cell>
          <cell r="Q319">
            <v>6.8125206175483404E-3</v>
          </cell>
          <cell r="R319">
            <v>9269.3240633206788</v>
          </cell>
          <cell r="S319">
            <v>0.72257352941176434</v>
          </cell>
          <cell r="T319">
            <v>6.5654343775336339E-3</v>
          </cell>
          <cell r="U319">
            <v>9299.2708964319318</v>
          </cell>
          <cell r="V319">
            <v>0.71868872549019569</v>
          </cell>
          <cell r="W319">
            <v>6.5301363432458187E-3</v>
          </cell>
          <cell r="X319">
            <v>9296.038228049918</v>
          </cell>
          <cell r="Y319">
            <v>0.89744999999999997</v>
          </cell>
          <cell r="Z319">
            <v>8.1543937637935139E-3</v>
          </cell>
          <cell r="AA319">
            <v>9112.702185424765</v>
          </cell>
          <cell r="AB319">
            <v>0.892625</v>
          </cell>
          <cell r="AC319">
            <v>8.1105529371064515E-3</v>
          </cell>
          <cell r="AD319">
            <v>9108.2253993620452</v>
          </cell>
          <cell r="AE319">
            <v>0.86025000000000007</v>
          </cell>
          <cell r="AF319">
            <v>7.8163878046725397E-3</v>
          </cell>
          <cell r="AG319">
            <v>9145.4430182171782</v>
          </cell>
          <cell r="AH319">
            <v>0.69728345588235252</v>
          </cell>
          <cell r="AI319">
            <v>6.3356441743199566E-3</v>
          </cell>
          <cell r="AJ319">
            <v>9320.8405419802912</v>
          </cell>
          <cell r="AK319">
            <v>0.69353462009803879</v>
          </cell>
          <cell r="AL319">
            <v>6.3015815712322149E-3</v>
          </cell>
          <cell r="AM319">
            <v>9317.7137577674603</v>
          </cell>
          <cell r="AN319">
            <v>0.668380514705882</v>
          </cell>
          <cell r="AO319">
            <v>6.0730267992186119E-3</v>
          </cell>
          <cell r="AP319">
            <v>9345.5499652767121</v>
          </cell>
          <cell r="AQ319">
            <v>0.83014125000000005</v>
          </cell>
          <cell r="AR319">
            <v>7.5428142315090005E-3</v>
          </cell>
          <cell r="AS319">
            <v>9172.0248810544199</v>
          </cell>
          <cell r="AT319">
            <v>0.6449871966911761</v>
          </cell>
          <cell r="AU319">
            <v>5.8604708612459595E-3</v>
          </cell>
          <cell r="AV319">
            <v>9365.5948659690075</v>
          </cell>
        </row>
        <row r="320">
          <cell r="B320">
            <v>56</v>
          </cell>
          <cell r="C320">
            <v>1.005625134838601E-2</v>
          </cell>
          <cell r="D320">
            <v>0.78039215686274466</v>
          </cell>
          <cell r="E320">
            <v>7.8478196797208428E-3</v>
          </cell>
          <cell r="F320">
            <v>9180.7360567276228</v>
          </cell>
          <cell r="G320">
            <v>0.96499999999999997</v>
          </cell>
          <cell r="H320">
            <v>9.7042825511924995E-3</v>
          </cell>
          <cell r="I320">
            <v>8964.875149258527</v>
          </cell>
          <cell r="J320">
            <v>0.93</v>
          </cell>
          <cell r="K320">
            <v>9.3523137539989892E-3</v>
          </cell>
          <cell r="L320">
            <v>9007.3834472855724</v>
          </cell>
          <cell r="M320">
            <v>0.92500000000000004</v>
          </cell>
          <cell r="N320">
            <v>9.3020324972570602E-3</v>
          </cell>
          <cell r="O320">
            <v>9003.2104025294993</v>
          </cell>
          <cell r="P320">
            <v>0.7530784313725486</v>
          </cell>
          <cell r="Q320">
            <v>7.5731459909306126E-3</v>
          </cell>
          <cell r="R320">
            <v>9206.1766020285704</v>
          </cell>
          <cell r="S320">
            <v>0.72576470588235253</v>
          </cell>
          <cell r="T320">
            <v>7.2984723021403833E-3</v>
          </cell>
          <cell r="U320">
            <v>9238.2171436025001</v>
          </cell>
          <cell r="V320">
            <v>0.72186274509803883</v>
          </cell>
          <cell r="W320">
            <v>7.259233203741779E-3</v>
          </cell>
          <cell r="X320">
            <v>9235.333830968726</v>
          </cell>
          <cell r="Y320">
            <v>0.89744999999999997</v>
          </cell>
          <cell r="Z320">
            <v>9.0249827726090245E-3</v>
          </cell>
          <cell r="AA320">
            <v>9038.3936235526289</v>
          </cell>
          <cell r="AB320">
            <v>0.892625</v>
          </cell>
          <cell r="AC320">
            <v>8.9764613598530621E-3</v>
          </cell>
          <cell r="AD320">
            <v>9034.352655097422</v>
          </cell>
          <cell r="AE320">
            <v>0.86025000000000007</v>
          </cell>
          <cell r="AF320">
            <v>8.6508902224490657E-3</v>
          </cell>
          <cell r="AG320">
            <v>9073.9586889412585</v>
          </cell>
          <cell r="AH320">
            <v>0.70036294117647024</v>
          </cell>
          <cell r="AI320">
            <v>7.0430257715654709E-3</v>
          </cell>
          <cell r="AJ320">
            <v>9261.7870129007279</v>
          </cell>
          <cell r="AK320">
            <v>0.69659754901960746</v>
          </cell>
          <cell r="AL320">
            <v>7.0051600416108171E-3</v>
          </cell>
          <cell r="AM320">
            <v>9258.9974244654968</v>
          </cell>
          <cell r="AN320">
            <v>0.6713323529411761</v>
          </cell>
          <cell r="AO320">
            <v>6.7510868794798552E-3</v>
          </cell>
          <cell r="AP320">
            <v>9288.7941898841509</v>
          </cell>
          <cell r="AQ320">
            <v>0.83014125000000005</v>
          </cell>
          <cell r="AR320">
            <v>8.3481090646633487E-3</v>
          </cell>
          <cell r="AS320">
            <v>9102.8420012498482</v>
          </cell>
          <cell r="AT320">
            <v>0.64783572058823502</v>
          </cell>
          <cell r="AU320">
            <v>6.5147988386980603E-3</v>
          </cell>
          <cell r="AV320">
            <v>9310.708070158762</v>
          </cell>
        </row>
        <row r="321">
          <cell r="B321">
            <v>57</v>
          </cell>
          <cell r="C321">
            <v>1.1069409312643724E-2</v>
          </cell>
          <cell r="D321">
            <v>0.78382352941176425</v>
          </cell>
          <cell r="E321">
            <v>8.6764634759398558E-3</v>
          </cell>
          <cell r="F321">
            <v>9108.6872956273128</v>
          </cell>
          <cell r="G321">
            <v>0.96499999999999997</v>
          </cell>
          <cell r="H321">
            <v>1.0681979986701192E-2</v>
          </cell>
          <cell r="I321">
            <v>8877.8774677739584</v>
          </cell>
          <cell r="J321">
            <v>0.93</v>
          </cell>
          <cell r="K321">
            <v>1.0294550660758664E-2</v>
          </cell>
          <cell r="L321">
            <v>8923.1435711839804</v>
          </cell>
          <cell r="M321">
            <v>0.92500000000000004</v>
          </cell>
          <cell r="N321">
            <v>1.0239203614195445E-2</v>
          </cell>
          <cell r="O321">
            <v>8919.4622467855279</v>
          </cell>
          <cell r="P321">
            <v>0.75638970588235244</v>
          </cell>
          <cell r="Q321">
            <v>8.3727872542819597E-3</v>
          </cell>
          <cell r="R321">
            <v>9136.4568826031191</v>
          </cell>
          <cell r="S321">
            <v>0.72895588235294084</v>
          </cell>
          <cell r="T321">
            <v>8.069111032624067E-3</v>
          </cell>
          <cell r="U321">
            <v>9170.7922716587582</v>
          </cell>
          <cell r="V321">
            <v>0.72503676470588196</v>
          </cell>
          <cell r="W321">
            <v>8.0257287152443665E-3</v>
          </cell>
          <cell r="X321">
            <v>9168.2923889753183</v>
          </cell>
          <cell r="Y321">
            <v>0.89744999999999997</v>
          </cell>
          <cell r="Z321">
            <v>9.9342413876321103E-3</v>
          </cell>
          <cell r="AA321">
            <v>8956.8222768080068</v>
          </cell>
          <cell r="AB321">
            <v>0.892625</v>
          </cell>
          <cell r="AC321">
            <v>9.8808314876986034E-3</v>
          </cell>
          <cell r="AD321">
            <v>8953.2561375776531</v>
          </cell>
          <cell r="AE321">
            <v>0.86025000000000007</v>
          </cell>
          <cell r="AF321">
            <v>9.5224593612017652E-3</v>
          </cell>
          <cell r="AG321">
            <v>8995.4608684401901</v>
          </cell>
          <cell r="AH321">
            <v>0.70344242647058786</v>
          </cell>
          <cell r="AI321">
            <v>7.7866921464822235E-3</v>
          </cell>
          <cell r="AJ321">
            <v>9196.5560082781176</v>
          </cell>
          <cell r="AK321">
            <v>0.69966047794117603</v>
          </cell>
          <cell r="AL321">
            <v>7.7448282102108128E-3</v>
          </cell>
          <cell r="AM321">
            <v>9194.1366656822538</v>
          </cell>
          <cell r="AN321">
            <v>0.67428419117647032</v>
          </cell>
          <cell r="AO321">
            <v>7.4639277051772616E-3</v>
          </cell>
          <cell r="AP321">
            <v>9226.084733302634</v>
          </cell>
          <cell r="AQ321">
            <v>0.83014125000000005</v>
          </cell>
          <cell r="AR321">
            <v>9.1891732835597019E-3</v>
          </cell>
          <cell r="AS321">
            <v>9026.8504834250161</v>
          </cell>
          <cell r="AT321">
            <v>0.65068424448529383</v>
          </cell>
          <cell r="AU321">
            <v>7.202690235496057E-3</v>
          </cell>
          <cell r="AV321">
            <v>9250.0506800358344</v>
          </cell>
        </row>
        <row r="322">
          <cell r="B322">
            <v>58</v>
          </cell>
          <cell r="C322">
            <v>1.2153310148307865E-2</v>
          </cell>
          <cell r="D322">
            <v>0.78725490196078385</v>
          </cell>
          <cell r="E322">
            <v>9.5677529893051071E-3</v>
          </cell>
          <cell r="F322">
            <v>9029.6561029930454</v>
          </cell>
          <cell r="G322">
            <v>0.96499999999999997</v>
          </cell>
          <cell r="H322">
            <v>1.1727944293117088E-2</v>
          </cell>
          <cell r="I322">
            <v>8783.044158338811</v>
          </cell>
          <cell r="J322">
            <v>0.93</v>
          </cell>
          <cell r="K322">
            <v>1.1302578437926316E-2</v>
          </cell>
          <cell r="L322">
            <v>8831.2838176372043</v>
          </cell>
          <cell r="M322">
            <v>0.92500000000000004</v>
          </cell>
          <cell r="N322">
            <v>1.1241811887184776E-2</v>
          </cell>
          <cell r="O322">
            <v>8828.1340567115622</v>
          </cell>
          <cell r="P322">
            <v>0.75970098039215639</v>
          </cell>
          <cell r="Q322">
            <v>9.2328816346794289E-3</v>
          </cell>
          <cell r="R322">
            <v>9059.9592728671632</v>
          </cell>
          <cell r="S322">
            <v>0.73214705882352904</v>
          </cell>
          <cell r="T322">
            <v>8.8980102800537506E-3</v>
          </cell>
          <cell r="U322">
            <v>9096.7921305616128</v>
          </cell>
          <cell r="V322">
            <v>0.7282107843137251</v>
          </cell>
          <cell r="W322">
            <v>8.8501715151072247E-3</v>
          </cell>
          <cell r="X322">
            <v>9094.7101614793628</v>
          </cell>
          <cell r="Y322">
            <v>0.89744999999999997</v>
          </cell>
          <cell r="Z322">
            <v>1.0906988192598893E-2</v>
          </cell>
          <cell r="AA322">
            <v>8867.8430422440761</v>
          </cell>
          <cell r="AB322">
            <v>0.892625</v>
          </cell>
          <cell r="AC322">
            <v>1.0848348471133308E-2</v>
          </cell>
          <cell r="AD322">
            <v>8864.7905224160459</v>
          </cell>
          <cell r="AE322">
            <v>0.86025000000000007</v>
          </cell>
          <cell r="AF322">
            <v>1.0454885055081841E-2</v>
          </cell>
          <cell r="AG322">
            <v>8909.8019578851872</v>
          </cell>
          <cell r="AH322">
            <v>0.70652191176470547</v>
          </cell>
          <cell r="AI322">
            <v>8.5865799202518682E-3</v>
          </cell>
          <cell r="AJ322">
            <v>9124.945257833775</v>
          </cell>
          <cell r="AK322">
            <v>0.7027234068627447</v>
          </cell>
          <cell r="AL322">
            <v>8.5404155120784725E-3</v>
          </cell>
          <cell r="AM322">
            <v>9122.9296566653447</v>
          </cell>
          <cell r="AN322">
            <v>0.67723602941176442</v>
          </cell>
          <cell r="AO322">
            <v>8.2306595090497203E-3</v>
          </cell>
          <cell r="AP322">
            <v>9157.2219038514231</v>
          </cell>
          <cell r="AQ322">
            <v>0.83014125000000005</v>
          </cell>
          <cell r="AR322">
            <v>1.0088964078153977E-2</v>
          </cell>
          <cell r="AS322">
            <v>8943.9011901280392</v>
          </cell>
          <cell r="AT322">
            <v>0.65353276838235264</v>
          </cell>
          <cell r="AU322">
            <v>7.9425864262329792E-3</v>
          </cell>
          <cell r="AV322">
            <v>9183.4254303248963</v>
          </cell>
        </row>
        <row r="323">
          <cell r="B323">
            <v>59</v>
          </cell>
          <cell r="C323">
            <v>1.3345801314821245E-2</v>
          </cell>
          <cell r="D323">
            <v>0.79068627450980344</v>
          </cell>
          <cell r="E323">
            <v>1.0552341921964047E-2</v>
          </cell>
          <cell r="F323">
            <v>8943.2625838212371</v>
          </cell>
          <cell r="G323">
            <v>0.96499999999999997</v>
          </cell>
          <cell r="H323">
            <v>1.28786982688025E-2</v>
          </cell>
          <cell r="I323">
            <v>8680.0371057258253</v>
          </cell>
          <cell r="J323">
            <v>0.93</v>
          </cell>
          <cell r="K323">
            <v>1.2411595222783758E-2</v>
          </cell>
          <cell r="L323">
            <v>8731.4675395807699</v>
          </cell>
          <cell r="M323">
            <v>0.92500000000000004</v>
          </cell>
          <cell r="N323">
            <v>1.2344866216209652E-2</v>
          </cell>
          <cell r="O323">
            <v>8728.8898343311612</v>
          </cell>
          <cell r="P323">
            <v>0.76301225490196034</v>
          </cell>
          <cell r="Q323">
            <v>1.0183009954695305E-2</v>
          </cell>
          <cell r="R323">
            <v>8976.3097412857642</v>
          </cell>
          <cell r="S323">
            <v>0.73533823529411724</v>
          </cell>
          <cell r="T323">
            <v>9.8136779874265639E-3</v>
          </cell>
          <cell r="U323">
            <v>9015.8487806683625</v>
          </cell>
          <cell r="V323">
            <v>0.73138480392156824</v>
          </cell>
          <cell r="W323">
            <v>9.7609162778167433E-3</v>
          </cell>
          <cell r="X323">
            <v>9014.2204166700812</v>
          </cell>
          <cell r="Y323">
            <v>0.89744999999999997</v>
          </cell>
          <cell r="Z323">
            <v>1.1977189389986325E-2</v>
          </cell>
          <cell r="AA323">
            <v>8771.1215828884997</v>
          </cell>
          <cell r="AB323">
            <v>0.892625</v>
          </cell>
          <cell r="AC323">
            <v>1.1912795898642314E-2</v>
          </cell>
          <cell r="AD323">
            <v>8768.6221857052769</v>
          </cell>
          <cell r="AE323">
            <v>0.86025000000000007</v>
          </cell>
          <cell r="AF323">
            <v>1.1480725581074977E-2</v>
          </cell>
          <cell r="AG323">
            <v>8816.6510025519547</v>
          </cell>
          <cell r="AH323">
            <v>0.70960139705882319</v>
          </cell>
          <cell r="AI323">
            <v>9.4701992578666346E-3</v>
          </cell>
          <cell r="AJ323">
            <v>9046.5931861094614</v>
          </cell>
          <cell r="AK323">
            <v>0.70578633578431338</v>
          </cell>
          <cell r="AL323">
            <v>9.4192842080931573E-3</v>
          </cell>
          <cell r="AM323">
            <v>9045.0160467099595</v>
          </cell>
          <cell r="AN323">
            <v>0.68018786764705852</v>
          </cell>
          <cell r="AO323">
            <v>9.077652138369573E-3</v>
          </cell>
          <cell r="AP323">
            <v>9081.8519283120095</v>
          </cell>
          <cell r="AQ323">
            <v>0.83014125000000005</v>
          </cell>
          <cell r="AR323">
            <v>1.1078900185737352E-2</v>
          </cell>
          <cell r="AS323">
            <v>8853.6664923022781</v>
          </cell>
          <cell r="AT323">
            <v>0.65638129227941144</v>
          </cell>
          <cell r="AU323">
            <v>8.7599343135266374E-3</v>
          </cell>
          <cell r="AV323">
            <v>9110.4852801556754</v>
          </cell>
        </row>
        <row r="324">
          <cell r="B324">
            <v>60</v>
          </cell>
          <cell r="C324">
            <v>1.4774350448829797E-2</v>
          </cell>
          <cell r="D324">
            <v>0.79411764705882304</v>
          </cell>
          <cell r="E324">
            <v>1.1732572415247184E-2</v>
          </cell>
          <cell r="F324">
            <v>8848.8902191388479</v>
          </cell>
          <cell r="G324">
            <v>0.96499999999999997</v>
          </cell>
          <cell r="H324">
            <v>1.4257248183120753E-2</v>
          </cell>
          <cell r="I324">
            <v>8568.2495268791718</v>
          </cell>
          <cell r="J324">
            <v>0.94</v>
          </cell>
          <cell r="K324">
            <v>1.3887889421900008E-2</v>
          </cell>
          <cell r="L324">
            <v>8623.0960987786166</v>
          </cell>
          <cell r="M324">
            <v>0.92500000000000004</v>
          </cell>
          <cell r="N324">
            <v>1.3666274165167563E-2</v>
          </cell>
          <cell r="O324">
            <v>8621.1328571103113</v>
          </cell>
          <cell r="P324">
            <v>0.76632352941176418</v>
          </cell>
          <cell r="Q324">
            <v>1.1321932380713532E-2</v>
          </cell>
          <cell r="R324">
            <v>8884.9038898338222</v>
          </cell>
          <cell r="S324">
            <v>0.74647058823529366</v>
          </cell>
          <cell r="T324">
            <v>1.1028618070332353E-2</v>
          </cell>
          <cell r="U324">
            <v>8927.3701439515498</v>
          </cell>
          <cell r="V324">
            <v>0.73455882352941138</v>
          </cell>
          <cell r="W324">
            <v>1.0852629484103647E-2</v>
          </cell>
          <cell r="X324">
            <v>8926.2333658731786</v>
          </cell>
          <cell r="Y324">
            <v>0.90709999999999991</v>
          </cell>
          <cell r="Z324">
            <v>1.3401813292133507E-2</v>
          </cell>
          <cell r="AA324">
            <v>8666.0681985276478</v>
          </cell>
          <cell r="AB324">
            <v>0.892625</v>
          </cell>
          <cell r="AC324">
            <v>1.3187954569386698E-2</v>
          </cell>
          <cell r="AD324">
            <v>8664.1633792946632</v>
          </cell>
          <cell r="AE324">
            <v>0.86949999999999994</v>
          </cell>
          <cell r="AF324">
            <v>1.2846297715257507E-2</v>
          </cell>
          <cell r="AG324">
            <v>8715.4294518475472</v>
          </cell>
          <cell r="AH324">
            <v>0.7203441176470583</v>
          </cell>
          <cell r="AI324">
            <v>1.0642616437870719E-2</v>
          </cell>
          <cell r="AJ324">
            <v>8960.9201460321456</v>
          </cell>
          <cell r="AK324">
            <v>0.70884926470588194</v>
          </cell>
          <cell r="AL324">
            <v>1.0472787452160019E-2</v>
          </cell>
          <cell r="AM324">
            <v>8959.8184698992354</v>
          </cell>
          <cell r="AN324">
            <v>0.6904852941176467</v>
          </cell>
          <cell r="AO324">
            <v>1.0201471715057428E-2</v>
          </cell>
          <cell r="AP324">
            <v>8999.4100357346124</v>
          </cell>
          <cell r="AQ324">
            <v>0.83906749999999997</v>
          </cell>
          <cell r="AR324">
            <v>1.2396677295223495E-2</v>
          </cell>
          <cell r="AS324">
            <v>8755.5776049562537</v>
          </cell>
          <cell r="AT324">
            <v>0.66631830882352894</v>
          </cell>
          <cell r="AU324">
            <v>9.8444202050304158E-3</v>
          </cell>
          <cell r="AV324">
            <v>9030.6780275371602</v>
          </cell>
        </row>
        <row r="325">
          <cell r="B325">
            <v>61</v>
          </cell>
          <cell r="C325">
            <v>1.6297406404128641E-2</v>
          </cell>
          <cell r="D325">
            <v>0.79754901960784264</v>
          </cell>
          <cell r="E325">
            <v>1.2997980499763374E-2</v>
          </cell>
          <cell r="F325">
            <v>8745.069973848229</v>
          </cell>
          <cell r="G325">
            <v>0.96499999999999997</v>
          </cell>
          <cell r="H325">
            <v>1.5726997179984138E-2</v>
          </cell>
          <cell r="I325">
            <v>8446.0898668795489</v>
          </cell>
          <cell r="J325">
            <v>0.94</v>
          </cell>
          <cell r="K325">
            <v>1.5319562019880922E-2</v>
          </cell>
          <cell r="L325">
            <v>8503.3394936843615</v>
          </cell>
          <cell r="M325">
            <v>0.92500000000000004</v>
          </cell>
          <cell r="N325">
            <v>1.5075100923818993E-2</v>
          </cell>
          <cell r="O325">
            <v>8503.3140918707086</v>
          </cell>
          <cell r="P325">
            <v>0.76963480392156813</v>
          </cell>
          <cell r="Q325">
            <v>1.2543051182271656E-2</v>
          </cell>
          <cell r="R325">
            <v>8784.309608783984</v>
          </cell>
          <cell r="S325">
            <v>0.74969607843137198</v>
          </cell>
          <cell r="T325">
            <v>1.2218101669777569E-2</v>
          </cell>
          <cell r="U325">
            <v>8828.9135882614191</v>
          </cell>
          <cell r="V325">
            <v>0.73773284313725451</v>
          </cell>
          <cell r="W325">
            <v>1.2023131962281122E-2</v>
          </cell>
          <cell r="X325">
            <v>8829.3602624647137</v>
          </cell>
          <cell r="Y325">
            <v>0.90709999999999991</v>
          </cell>
          <cell r="Z325">
            <v>1.4783377349185089E-2</v>
          </cell>
          <cell r="AA325">
            <v>8549.927170554085</v>
          </cell>
          <cell r="AB325">
            <v>0.892625</v>
          </cell>
          <cell r="AC325">
            <v>1.4547472391485327E-2</v>
          </cell>
          <cell r="AD325">
            <v>8549.9007862667804</v>
          </cell>
          <cell r="AE325">
            <v>0.86949999999999994</v>
          </cell>
          <cell r="AF325">
            <v>1.4170594868389851E-2</v>
          </cell>
          <cell r="AG325">
            <v>8603.4684503927911</v>
          </cell>
          <cell r="AH325">
            <v>0.72345671568627401</v>
          </cell>
          <cell r="AI325">
            <v>1.1790468111335356E-2</v>
          </cell>
          <cell r="AJ325">
            <v>8865.5525099875376</v>
          </cell>
          <cell r="AK325">
            <v>0.71191219362745051</v>
          </cell>
          <cell r="AL325">
            <v>1.1602322343601281E-2</v>
          </cell>
          <cell r="AM325">
            <v>8865.9841954540425</v>
          </cell>
          <cell r="AN325">
            <v>0.69346887254901912</v>
          </cell>
          <cell r="AO325">
            <v>1.1301744044544253E-2</v>
          </cell>
          <cell r="AP325">
            <v>8907.6028088028615</v>
          </cell>
          <cell r="AQ325">
            <v>0.83906749999999997</v>
          </cell>
          <cell r="AR325">
            <v>1.3674624047996208E-2</v>
          </cell>
          <cell r="AS325">
            <v>8647.0375348543257</v>
          </cell>
          <cell r="AT325">
            <v>0.66919746200980346</v>
          </cell>
          <cell r="AU325">
            <v>1.0906183002985204E-2</v>
          </cell>
          <cell r="AV325">
            <v>8941.7762382977489</v>
          </cell>
        </row>
        <row r="326">
          <cell r="B326">
            <v>62</v>
          </cell>
          <cell r="C326">
            <v>1.7812559357791524E-2</v>
          </cell>
          <cell r="D326">
            <v>0.80098039215686223</v>
          </cell>
          <cell r="E326">
            <v>1.4267510779721241E-2</v>
          </cell>
          <cell r="F326">
            <v>8631.4017248590826</v>
          </cell>
          <cell r="G326">
            <v>0.96499999999999997</v>
          </cell>
          <cell r="H326">
            <v>1.7189119780268821E-2</v>
          </cell>
          <cell r="I326">
            <v>8313.2582353612415</v>
          </cell>
          <cell r="J326">
            <v>0.94</v>
          </cell>
          <cell r="K326">
            <v>1.6743805796324032E-2</v>
          </cell>
          <cell r="L326">
            <v>8373.0720569347613</v>
          </cell>
          <cell r="M326">
            <v>0.92500000000000004</v>
          </cell>
          <cell r="N326">
            <v>1.6476617405957159E-2</v>
          </cell>
          <cell r="O326">
            <v>8375.1257737488249</v>
          </cell>
          <cell r="P326">
            <v>0.77294607843137197</v>
          </cell>
          <cell r="Q326">
            <v>1.3768147902430996E-2</v>
          </cell>
          <cell r="R326">
            <v>8674.1275637600866</v>
          </cell>
          <cell r="S326">
            <v>0.75292156862745041</v>
          </cell>
          <cell r="T326">
            <v>1.3411460132937965E-2</v>
          </cell>
          <cell r="U326">
            <v>8721.0410244063605</v>
          </cell>
          <cell r="V326">
            <v>0.74090686274509765</v>
          </cell>
          <cell r="W326">
            <v>1.3197447471242149E-2</v>
          </cell>
          <cell r="X326">
            <v>8723.2036988865802</v>
          </cell>
          <cell r="Y326">
            <v>0.90709999999999991</v>
          </cell>
          <cell r="Z326">
            <v>1.6157772593452691E-2</v>
          </cell>
          <cell r="AA326">
            <v>8423.5303708837328</v>
          </cell>
          <cell r="AB326">
            <v>0.892625</v>
          </cell>
          <cell r="AC326">
            <v>1.5899935796748661E-2</v>
          </cell>
          <cell r="AD326">
            <v>8425.5213406286257</v>
          </cell>
          <cell r="AE326">
            <v>0.86949999999999994</v>
          </cell>
          <cell r="AF326">
            <v>1.5488020361599729E-2</v>
          </cell>
          <cell r="AG326">
            <v>8481.5521845192998</v>
          </cell>
          <cell r="AH326">
            <v>0.72656931372548961</v>
          </cell>
          <cell r="AI326">
            <v>1.2942059028285135E-2</v>
          </cell>
          <cell r="AJ326">
            <v>8761.0234958291603</v>
          </cell>
          <cell r="AK326">
            <v>0.71497512254901907</v>
          </cell>
          <cell r="AL326">
            <v>1.2735536809748671E-2</v>
          </cell>
          <cell r="AM326">
            <v>8763.1181889251111</v>
          </cell>
          <cell r="AN326">
            <v>0.69645245098039166</v>
          </cell>
          <cell r="AO326">
            <v>1.2405600622967618E-2</v>
          </cell>
          <cell r="AP326">
            <v>8806.9313618073083</v>
          </cell>
          <cell r="AQ326">
            <v>0.83906749999999997</v>
          </cell>
          <cell r="AR326">
            <v>1.4945939648943739E-2</v>
          </cell>
          <cell r="AS326">
            <v>8528.7925474362801</v>
          </cell>
          <cell r="AT326">
            <v>0.67207661519607786</v>
          </cell>
          <cell r="AU326">
            <v>1.197140460116375E-2</v>
          </cell>
          <cell r="AV326">
            <v>8844.2555902711301</v>
          </cell>
        </row>
        <row r="327">
          <cell r="B327">
            <v>63</v>
          </cell>
          <cell r="C327">
            <v>1.9480999386682681E-2</v>
          </cell>
          <cell r="D327">
            <v>0.80441176470588183</v>
          </cell>
          <cell r="E327">
            <v>1.5670745094875618E-2</v>
          </cell>
          <cell r="F327">
            <v>8508.2531077055519</v>
          </cell>
          <cell r="G327">
            <v>0.96499999999999997</v>
          </cell>
          <cell r="H327">
            <v>1.8799164408148786E-2</v>
          </cell>
          <cell r="I327">
            <v>8170.3606437893113</v>
          </cell>
          <cell r="J327">
            <v>0.94</v>
          </cell>
          <cell r="K327">
            <v>1.831213942348172E-2</v>
          </cell>
          <cell r="L327">
            <v>8232.8749644948184</v>
          </cell>
          <cell r="M327">
            <v>0.92500000000000004</v>
          </cell>
          <cell r="N327">
            <v>1.8019924432681481E-2</v>
          </cell>
          <cell r="O327">
            <v>8237.1320306479938</v>
          </cell>
          <cell r="P327">
            <v>0.77625735294117593</v>
          </cell>
          <cell r="Q327">
            <v>1.512226901655497E-2</v>
          </cell>
          <cell r="R327">
            <v>8554.7008925376849</v>
          </cell>
          <cell r="S327">
            <v>0.75614705882352884</v>
          </cell>
          <cell r="T327">
            <v>1.4730500389183079E-2</v>
          </cell>
          <cell r="U327">
            <v>8604.0791303898186</v>
          </cell>
          <cell r="V327">
            <v>0.74408088235294068</v>
          </cell>
          <cell r="W327">
            <v>1.4495439212759946E-2</v>
          </cell>
          <cell r="X327">
            <v>8608.0796762895789</v>
          </cell>
          <cell r="Y327">
            <v>0.90709999999999991</v>
          </cell>
          <cell r="Z327">
            <v>1.7671214543659858E-2</v>
          </cell>
          <cell r="AA327">
            <v>8287.4248827169504</v>
          </cell>
          <cell r="AB327">
            <v>0.892625</v>
          </cell>
          <cell r="AC327">
            <v>1.7389227077537629E-2</v>
          </cell>
          <cell r="AD327">
            <v>8291.5560922584955</v>
          </cell>
          <cell r="AE327">
            <v>0.86949999999999994</v>
          </cell>
          <cell r="AF327">
            <v>1.6938728966720589E-2</v>
          </cell>
          <cell r="AG327">
            <v>8350.189731587494</v>
          </cell>
          <cell r="AH327">
            <v>0.72968191176470532</v>
          </cell>
          <cell r="AI327">
            <v>1.4214932875561671E-2</v>
          </cell>
          <cell r="AJ327">
            <v>8647.6378125979463</v>
          </cell>
          <cell r="AK327">
            <v>0.71803805147058775</v>
          </cell>
          <cell r="AL327">
            <v>1.3988098840313348E-2</v>
          </cell>
          <cell r="AM327">
            <v>8651.5151746618776</v>
          </cell>
          <cell r="AN327">
            <v>0.69943602941176419</v>
          </cell>
          <cell r="AO327">
            <v>1.3625712859994348E-2</v>
          </cell>
          <cell r="AP327">
            <v>8697.6760886188385</v>
          </cell>
          <cell r="AQ327">
            <v>0.83906749999999997</v>
          </cell>
          <cell r="AR327">
            <v>1.6345873452885368E-2</v>
          </cell>
          <cell r="AS327">
            <v>8401.3217287439365</v>
          </cell>
          <cell r="AT327">
            <v>0.67495576838235249</v>
          </cell>
          <cell r="AU327">
            <v>1.3148812909894546E-2</v>
          </cell>
          <cell r="AV327">
            <v>8738.3774282038903</v>
          </cell>
        </row>
        <row r="328">
          <cell r="B328">
            <v>64</v>
          </cell>
          <cell r="C328">
            <v>2.1256089917975219E-2</v>
          </cell>
          <cell r="D328">
            <v>0.80784313725490142</v>
          </cell>
          <cell r="E328">
            <v>1.7171586365109383E-2</v>
          </cell>
          <cell r="F328">
            <v>8374.922442052015</v>
          </cell>
          <cell r="G328">
            <v>0.96499999999999997</v>
          </cell>
          <cell r="H328">
            <v>2.0512126770846087E-2</v>
          </cell>
          <cell r="I328">
            <v>8016.7646907728476</v>
          </cell>
          <cell r="J328">
            <v>0.94</v>
          </cell>
          <cell r="K328">
            <v>1.9980724522896703E-2</v>
          </cell>
          <cell r="L328">
            <v>8082.1134102888973</v>
          </cell>
          <cell r="M328">
            <v>0.92500000000000004</v>
          </cell>
          <cell r="N328">
            <v>1.9661883174127079E-2</v>
          </cell>
          <cell r="O328">
            <v>8088.6995339136965</v>
          </cell>
          <cell r="P328">
            <v>0.77956862745097988</v>
          </cell>
          <cell r="Q328">
            <v>1.6570580842330554E-2</v>
          </cell>
          <cell r="R328">
            <v>8425.3344042845674</v>
          </cell>
          <cell r="S328">
            <v>0.75937254901960727</v>
          </cell>
          <cell r="T328">
            <v>1.6141291183202816E-2</v>
          </cell>
          <cell r="U328">
            <v>8477.3367394110483</v>
          </cell>
          <cell r="V328">
            <v>0.74725490196078381</v>
          </cell>
          <cell r="W328">
            <v>1.5883717387726176E-2</v>
          </cell>
          <cell r="X328">
            <v>8483.3017806033295</v>
          </cell>
          <cell r="Y328">
            <v>0.90709999999999991</v>
          </cell>
          <cell r="Z328">
            <v>1.9281399164595318E-2</v>
          </cell>
          <cell r="AA328">
            <v>8140.9760195999943</v>
          </cell>
          <cell r="AB328">
            <v>0.892625</v>
          </cell>
          <cell r="AC328">
            <v>1.8973717263032631E-2</v>
          </cell>
          <cell r="AD328">
            <v>8147.3723405440714</v>
          </cell>
          <cell r="AE328">
            <v>0.86949999999999994</v>
          </cell>
          <cell r="AF328">
            <v>1.8482170183679453E-2</v>
          </cell>
          <cell r="AG328">
            <v>8208.7481309034411</v>
          </cell>
          <cell r="AH328">
            <v>0.73279450980392102</v>
          </cell>
          <cell r="AI328">
            <v>1.5576345991790719E-2</v>
          </cell>
          <cell r="AJ328">
            <v>8524.7122215596974</v>
          </cell>
          <cell r="AK328">
            <v>0.72110098039215642</v>
          </cell>
          <cell r="AL328">
            <v>1.5327787279155762E-2</v>
          </cell>
          <cell r="AM328">
            <v>8530.4969252802366</v>
          </cell>
          <cell r="AN328">
            <v>0.70241960784313673</v>
          </cell>
          <cell r="AO328">
            <v>1.4930694344462606E-2</v>
          </cell>
          <cell r="AP328">
            <v>8579.1640516860789</v>
          </cell>
          <cell r="AQ328">
            <v>0.83906749999999997</v>
          </cell>
          <cell r="AR328">
            <v>1.7835294227250671E-2</v>
          </cell>
          <cell r="AS328">
            <v>8263.9947869289117</v>
          </cell>
          <cell r="AT328">
            <v>0.67783492156862701</v>
          </cell>
          <cell r="AU328">
            <v>1.4408120042406415E-2</v>
          </cell>
          <cell r="AV328">
            <v>8623.4781382643923</v>
          </cell>
        </row>
        <row r="329">
          <cell r="B329">
            <v>65</v>
          </cell>
          <cell r="C329">
            <v>2.3231643424533353E-2</v>
          </cell>
          <cell r="D329">
            <v>0.81127450980392102</v>
          </cell>
          <cell r="E329">
            <v>1.8847240131177782E-2</v>
          </cell>
          <cell r="F329">
            <v>8231.1117380372252</v>
          </cell>
          <cell r="G329">
            <v>0.96499999999999997</v>
          </cell>
          <cell r="H329">
            <v>2.2418535904674686E-2</v>
          </cell>
          <cell r="I329">
            <v>7852.323797143672</v>
          </cell>
          <cell r="J329">
            <v>0.94</v>
          </cell>
          <cell r="K329">
            <v>2.1837744819061349E-2</v>
          </cell>
          <cell r="L329">
            <v>7920.6269286751058</v>
          </cell>
          <cell r="M329">
            <v>0.92500000000000004</v>
          </cell>
          <cell r="N329">
            <v>2.1489270167693354E-2</v>
          </cell>
          <cell r="O329">
            <v>7929.6604686472692</v>
          </cell>
          <cell r="P329">
            <v>0.78287990196078372</v>
          </cell>
          <cell r="Q329">
            <v>1.8187586726586557E-2</v>
          </cell>
          <cell r="R329">
            <v>8285.7217194147015</v>
          </cell>
          <cell r="S329">
            <v>0.7625980392156857</v>
          </cell>
          <cell r="T329">
            <v>1.7716405723307113E-2</v>
          </cell>
          <cell r="U329">
            <v>8340.5015786421518</v>
          </cell>
          <cell r="V329">
            <v>0.75042892156862695</v>
          </cell>
          <cell r="W329">
            <v>1.7433697121339447E-2</v>
          </cell>
          <cell r="X329">
            <v>8348.5554126054321</v>
          </cell>
          <cell r="Y329">
            <v>0.90709999999999991</v>
          </cell>
          <cell r="Z329">
            <v>2.1073423750394202E-2</v>
          </cell>
          <cell r="AA329">
            <v>7984.0066113766879</v>
          </cell>
          <cell r="AB329">
            <v>0.892625</v>
          </cell>
          <cell r="AC329">
            <v>2.0737145711824084E-2</v>
          </cell>
          <cell r="AD329">
            <v>7992.786401317936</v>
          </cell>
          <cell r="AE329">
            <v>0.86949999999999994</v>
          </cell>
          <cell r="AF329">
            <v>2.0199913957631748E-2</v>
          </cell>
          <cell r="AG329">
            <v>8057.0326509531224</v>
          </cell>
          <cell r="AH329">
            <v>0.73590710784313662</v>
          </cell>
          <cell r="AI329">
            <v>1.7096331522991361E-2</v>
          </cell>
          <cell r="AJ329">
            <v>8391.9283545162361</v>
          </cell>
          <cell r="AK329">
            <v>0.72416390931372498</v>
          </cell>
          <cell r="AL329">
            <v>1.6823517722092566E-2</v>
          </cell>
          <cell r="AM329">
            <v>8399.7432830240487</v>
          </cell>
          <cell r="AN329">
            <v>0.70540318627450926</v>
          </cell>
          <cell r="AO329">
            <v>1.638767529405908E-2</v>
          </cell>
          <cell r="AP329">
            <v>8451.0711754993536</v>
          </cell>
          <cell r="AQ329">
            <v>0.83906749999999997</v>
          </cell>
          <cell r="AR329">
            <v>1.9492916969114638E-2</v>
          </cell>
          <cell r="AS329">
            <v>8116.6040084115684</v>
          </cell>
          <cell r="AT329">
            <v>0.68071407475490142</v>
          </cell>
          <cell r="AU329">
            <v>1.5814106658767011E-2</v>
          </cell>
          <cell r="AV329">
            <v>8499.2300300652114</v>
          </cell>
        </row>
        <row r="330">
          <cell r="B330">
            <v>66</v>
          </cell>
          <cell r="C330">
            <v>2.5283462734699159E-2</v>
          </cell>
          <cell r="D330">
            <v>0.81470588235294061</v>
          </cell>
          <cell r="E330">
            <v>2.0598585816210772E-2</v>
          </cell>
          <cell r="F330">
            <v>8075.9779985638816</v>
          </cell>
          <cell r="G330">
            <v>0.96499999999999997</v>
          </cell>
          <cell r="H330">
            <v>2.4398541538984686E-2</v>
          </cell>
          <cell r="I330">
            <v>7676.286194162275</v>
          </cell>
          <cell r="J330">
            <v>0.94</v>
          </cell>
          <cell r="K330">
            <v>2.3766454970617207E-2</v>
          </cell>
          <cell r="L330">
            <v>7747.6582989997132</v>
          </cell>
          <cell r="M330">
            <v>0.92500000000000004</v>
          </cell>
          <cell r="N330">
            <v>2.3387203029596723E-2</v>
          </cell>
          <cell r="O330">
            <v>7759.2578524984301</v>
          </cell>
          <cell r="P330">
            <v>0.78619117647058767</v>
          </cell>
          <cell r="Q330">
            <v>1.9877635312643395E-2</v>
          </cell>
          <cell r="R330">
            <v>8135.0244370504843</v>
          </cell>
          <cell r="S330">
            <v>0.76582352941176413</v>
          </cell>
          <cell r="T330">
            <v>1.9362670667238124E-2</v>
          </cell>
          <cell r="U330">
            <v>8192.7378687390446</v>
          </cell>
          <cell r="V330">
            <v>0.75360294117647009</v>
          </cell>
          <cell r="W330">
            <v>1.9053691879994963E-2</v>
          </cell>
          <cell r="X330">
            <v>8203.0092261413502</v>
          </cell>
          <cell r="Y330">
            <v>0.90709999999999991</v>
          </cell>
          <cell r="Z330">
            <v>2.2934629046645606E-2</v>
          </cell>
          <cell r="AA330">
            <v>7815.7562568291978</v>
          </cell>
          <cell r="AB330">
            <v>0.892625</v>
          </cell>
          <cell r="AC330">
            <v>2.2568650923560838E-2</v>
          </cell>
          <cell r="AD330">
            <v>7827.0388250703199</v>
          </cell>
          <cell r="AE330">
            <v>0.86949999999999994</v>
          </cell>
          <cell r="AF330">
            <v>2.1983970847820916E-2</v>
          </cell>
          <cell r="AG330">
            <v>7894.2812846500392</v>
          </cell>
          <cell r="AH330">
            <v>0.73901970588235233</v>
          </cell>
          <cell r="AI330">
            <v>1.8684977193884789E-2</v>
          </cell>
          <cell r="AJ330">
            <v>8248.4571652502345</v>
          </cell>
          <cell r="AK330">
            <v>0.72722683823529366</v>
          </cell>
          <cell r="AL330">
            <v>1.8386812664195142E-2</v>
          </cell>
          <cell r="AM330">
            <v>8258.4300530410655</v>
          </cell>
          <cell r="AN330">
            <v>0.7083867647058818</v>
          </cell>
          <cell r="AO330">
            <v>1.7910470367195265E-2</v>
          </cell>
          <cell r="AP330">
            <v>8312.577765188289</v>
          </cell>
          <cell r="AQ330">
            <v>0.83906749999999997</v>
          </cell>
          <cell r="AR330">
            <v>2.1214531868147184E-2</v>
          </cell>
          <cell r="AS330">
            <v>7958.3877204044193</v>
          </cell>
          <cell r="AT330">
            <v>0.68359322794117594</v>
          </cell>
          <cell r="AU330">
            <v>1.7283603904343428E-2</v>
          </cell>
          <cell r="AV330">
            <v>8364.8222998523652</v>
          </cell>
        </row>
        <row r="331">
          <cell r="B331">
            <v>67</v>
          </cell>
          <cell r="C331">
            <v>2.7446329006590039E-2</v>
          </cell>
          <cell r="D331">
            <v>0.81813725490196021</v>
          </cell>
          <cell r="E331">
            <v>2.245486427058762E-2</v>
          </cell>
          <cell r="F331">
            <v>7909.6242727106337</v>
          </cell>
          <cell r="G331">
            <v>0.96499999999999997</v>
          </cell>
          <cell r="H331">
            <v>2.6485707491359388E-2</v>
          </cell>
          <cell r="I331">
            <v>7488.9960065888718</v>
          </cell>
          <cell r="J331">
            <v>0.94</v>
          </cell>
          <cell r="K331">
            <v>2.5799549266194637E-2</v>
          </cell>
          <cell r="L331">
            <v>7563.5239269088079</v>
          </cell>
          <cell r="M331">
            <v>0.92500000000000004</v>
          </cell>
          <cell r="N331">
            <v>2.5387854331095788E-2</v>
          </cell>
          <cell r="O331">
            <v>7577.7905137430562</v>
          </cell>
          <cell r="P331">
            <v>0.78950245098039162</v>
          </cell>
          <cell r="Q331">
            <v>2.1668944021117055E-2</v>
          </cell>
          <cell r="R331">
            <v>7973.319388031352</v>
          </cell>
          <cell r="S331">
            <v>0.76904901960784255</v>
          </cell>
          <cell r="T331">
            <v>2.110757241435236E-2</v>
          </cell>
          <cell r="U331">
            <v>8034.1045835236409</v>
          </cell>
          <cell r="V331">
            <v>0.75677696078431322</v>
          </cell>
          <cell r="W331">
            <v>2.0770749450293551E-2</v>
          </cell>
          <cell r="X331">
            <v>8046.7116158576973</v>
          </cell>
          <cell r="Y331">
            <v>0.90709999999999991</v>
          </cell>
          <cell r="Z331">
            <v>2.4896565041877823E-2</v>
          </cell>
          <cell r="AA331">
            <v>7636.5047863598211</v>
          </cell>
          <cell r="AB331">
            <v>0.892625</v>
          </cell>
          <cell r="AC331">
            <v>2.4499279429507435E-2</v>
          </cell>
          <cell r="AD331">
            <v>7650.3931180621503</v>
          </cell>
          <cell r="AE331">
            <v>0.86949999999999994</v>
          </cell>
          <cell r="AF331">
            <v>2.3864583071230037E-2</v>
          </cell>
          <cell r="AG331">
            <v>7720.7336350237947</v>
          </cell>
          <cell r="AH331">
            <v>0.74213230392156804</v>
          </cell>
          <cell r="AI331">
            <v>2.0368807379850029E-2</v>
          </cell>
          <cell r="AJ331">
            <v>8094.3349312327982</v>
          </cell>
          <cell r="AK331">
            <v>0.73028976715686234</v>
          </cell>
          <cell r="AL331">
            <v>2.0043773219533278E-2</v>
          </cell>
          <cell r="AM331">
            <v>8106.5838467554404</v>
          </cell>
          <cell r="AN331">
            <v>0.71137034313725445</v>
          </cell>
          <cell r="AO331">
            <v>1.9524504483275935E-2</v>
          </cell>
          <cell r="AP331">
            <v>8163.6955874498781</v>
          </cell>
          <cell r="AQ331">
            <v>0.83906749999999997</v>
          </cell>
          <cell r="AR331">
            <v>2.3029322663736987E-2</v>
          </cell>
          <cell r="AS331">
            <v>7789.554250490829</v>
          </cell>
          <cell r="AT331">
            <v>0.68647238112745046</v>
          </cell>
          <cell r="AU331">
            <v>1.8841146826361278E-2</v>
          </cell>
          <cell r="AV331">
            <v>8220.2480244914968</v>
          </cell>
        </row>
        <row r="332">
          <cell r="B332">
            <v>68</v>
          </cell>
          <cell r="C332">
            <v>2.9716481201928241E-2</v>
          </cell>
          <cell r="D332">
            <v>0.8215686274509798</v>
          </cell>
          <cell r="E332">
            <v>2.4414128673741028E-2</v>
          </cell>
          <cell r="F332">
            <v>7732.0147332355709</v>
          </cell>
          <cell r="G332">
            <v>0.96499999999999997</v>
          </cell>
          <cell r="H332">
            <v>2.8676404359860751E-2</v>
          </cell>
          <cell r="I332">
            <v>7290.6446489544005</v>
          </cell>
          <cell r="J332">
            <v>0.94</v>
          </cell>
          <cell r="K332">
            <v>2.7933492329812546E-2</v>
          </cell>
          <cell r="L332">
            <v>7368.388418730482</v>
          </cell>
          <cell r="M332">
            <v>0.92500000000000004</v>
          </cell>
          <cell r="N332">
            <v>2.7487745111783625E-2</v>
          </cell>
          <cell r="O332">
            <v>7385.4066720285882</v>
          </cell>
          <cell r="P332">
            <v>0.79281372549019546</v>
          </cell>
          <cell r="Q332">
            <v>2.355963417016009E-2</v>
          </cell>
          <cell r="R332">
            <v>7800.5459765496134</v>
          </cell>
          <cell r="S332">
            <v>0.77227450980392098</v>
          </cell>
          <cell r="T332">
            <v>2.2949280953316564E-2</v>
          </cell>
          <cell r="U332">
            <v>7864.5241392424359</v>
          </cell>
          <cell r="V332">
            <v>0.75995098039215636</v>
          </cell>
          <cell r="W332">
            <v>2.2583069023210452E-2</v>
          </cell>
          <cell r="X332">
            <v>7879.5753849859502</v>
          </cell>
          <cell r="Y332">
            <v>0.90709999999999991</v>
          </cell>
          <cell r="Z332">
            <v>2.6955820098269103E-2</v>
          </cell>
          <cell r="AA332">
            <v>7446.3820482536021</v>
          </cell>
          <cell r="AB332">
            <v>0.892625</v>
          </cell>
          <cell r="AC332">
            <v>2.6525674032871194E-2</v>
          </cell>
          <cell r="AD332">
            <v>7462.963999317165</v>
          </cell>
          <cell r="AE332">
            <v>0.86949999999999994</v>
          </cell>
          <cell r="AF332">
            <v>2.5838480405076605E-2</v>
          </cell>
          <cell r="AG332">
            <v>7536.4815458199291</v>
          </cell>
          <cell r="AH332">
            <v>0.74524490196078375</v>
          </cell>
          <cell r="AI332">
            <v>2.2146056119950484E-2</v>
          </cell>
          <cell r="AJ332">
            <v>7929.4629821505259</v>
          </cell>
          <cell r="AK332">
            <v>0.73335269607843079</v>
          </cell>
          <cell r="AL332">
            <v>2.1792661607398085E-2</v>
          </cell>
          <cell r="AM332">
            <v>7944.0973185459425</v>
          </cell>
          <cell r="AN332">
            <v>0.71435392156862698</v>
          </cell>
          <cell r="AO332">
            <v>2.1228084881817825E-2</v>
          </cell>
          <cell r="AP332">
            <v>8004.303476352613</v>
          </cell>
          <cell r="AQ332">
            <v>0.83906749999999997</v>
          </cell>
          <cell r="AR332">
            <v>2.4934133590898924E-2</v>
          </cell>
          <cell r="AS332">
            <v>7610.1660922495912</v>
          </cell>
          <cell r="AT332">
            <v>0.68935153431372498</v>
          </cell>
          <cell r="AU332">
            <v>2.04851019109542E-2</v>
          </cell>
          <cell r="AV332">
            <v>8065.3691245129467</v>
          </cell>
        </row>
        <row r="333">
          <cell r="B333">
            <v>69</v>
          </cell>
          <cell r="C333">
            <v>3.2253725442937746E-2</v>
          </cell>
          <cell r="D333">
            <v>0.8249999999999994</v>
          </cell>
          <cell r="E333">
            <v>2.6609323490423623E-2</v>
          </cell>
          <cell r="F333">
            <v>7543.2443306310961</v>
          </cell>
          <cell r="G333">
            <v>0.96499999999999997</v>
          </cell>
          <cell r="H333">
            <v>3.1124845052434923E-2</v>
          </cell>
          <cell r="I333">
            <v>7081.575174956929</v>
          </cell>
          <cell r="J333">
            <v>0.94</v>
          </cell>
          <cell r="K333">
            <v>3.0318501916361481E-2</v>
          </cell>
          <cell r="L333">
            <v>7162.5635973527942</v>
          </cell>
          <cell r="M333">
            <v>0.92500000000000004</v>
          </cell>
          <cell r="N333">
            <v>2.9834696034717417E-2</v>
          </cell>
          <cell r="O333">
            <v>7182.3984958809997</v>
          </cell>
          <cell r="P333">
            <v>0.79612499999999942</v>
          </cell>
          <cell r="Q333">
            <v>2.5677997168258793E-2</v>
          </cell>
          <cell r="R333">
            <v>7616.7679670145908</v>
          </cell>
          <cell r="S333">
            <v>0.77549999999999941</v>
          </cell>
          <cell r="T333">
            <v>2.5012764080998205E-2</v>
          </cell>
          <cell r="U333">
            <v>7684.0389652068206</v>
          </cell>
          <cell r="V333">
            <v>0.7631249999999995</v>
          </cell>
          <cell r="W333">
            <v>2.4613624228641853E-2</v>
          </cell>
          <cell r="X333">
            <v>7701.6303901932224</v>
          </cell>
          <cell r="Y333">
            <v>0.90709999999999991</v>
          </cell>
          <cell r="Z333">
            <v>2.9257354349288826E-2</v>
          </cell>
          <cell r="AA333">
            <v>7245.6587133778976</v>
          </cell>
          <cell r="AB333">
            <v>0.892625</v>
          </cell>
          <cell r="AC333">
            <v>2.8790481673502306E-2</v>
          </cell>
          <cell r="AD333">
            <v>7265.0038489522249</v>
          </cell>
          <cell r="AE333">
            <v>0.86949999999999994</v>
          </cell>
          <cell r="AF333">
            <v>2.8044614272634369E-2</v>
          </cell>
          <cell r="AG333">
            <v>7341.750315075039</v>
          </cell>
          <cell r="AH333">
            <v>0.74835749999999945</v>
          </cell>
          <cell r="AI333">
            <v>2.4137317338163267E-2</v>
          </cell>
          <cell r="AJ333">
            <v>7753.8566499467506</v>
          </cell>
          <cell r="AK333">
            <v>0.73641562499999946</v>
          </cell>
          <cell r="AL333">
            <v>2.3752147380639386E-2</v>
          </cell>
          <cell r="AM333">
            <v>7770.9742939066318</v>
          </cell>
          <cell r="AN333">
            <v>0.71733749999999952</v>
          </cell>
          <cell r="AO333">
            <v>2.313680677492334E-2</v>
          </cell>
          <cell r="AP333">
            <v>7834.38744273677</v>
          </cell>
          <cell r="AQ333">
            <v>0.83906749999999997</v>
          </cell>
          <cell r="AR333">
            <v>2.7063052773092167E-2</v>
          </cell>
          <cell r="AS333">
            <v>7420.4131942565109</v>
          </cell>
          <cell r="AT333">
            <v>0.6922306874999995</v>
          </cell>
          <cell r="AU333">
            <v>2.2327018537801023E-2</v>
          </cell>
          <cell r="AV333">
            <v>7900.1492160478356</v>
          </cell>
        </row>
        <row r="334">
          <cell r="B334">
            <v>70</v>
          </cell>
          <cell r="C334">
            <v>3.5093296081312828E-2</v>
          </cell>
          <cell r="D334">
            <v>0.828431372549019</v>
          </cell>
          <cell r="E334">
            <v>2.9072387439911095E-2</v>
          </cell>
          <cell r="F334">
            <v>7342.5237020700288</v>
          </cell>
          <cell r="G334">
            <v>0.96499999999999997</v>
          </cell>
          <cell r="H334">
            <v>3.3865030718466881E-2</v>
          </cell>
          <cell r="I334">
            <v>6861.1622449092247</v>
          </cell>
          <cell r="J334">
            <v>0.95</v>
          </cell>
          <cell r="K334">
            <v>3.3338631277247184E-2</v>
          </cell>
          <cell r="L334">
            <v>6945.4053992003928</v>
          </cell>
          <cell r="M334">
            <v>0.92500000000000004</v>
          </cell>
          <cell r="N334">
            <v>3.2461298875214366E-2</v>
          </cell>
          <cell r="O334">
            <v>6968.1138199561783</v>
          </cell>
          <cell r="P334">
            <v>0.79943627450980326</v>
          </cell>
          <cell r="Q334">
            <v>2.8054853879514206E-2</v>
          </cell>
          <cell r="R334">
            <v>7421.1846207263061</v>
          </cell>
          <cell r="S334">
            <v>0.78700980392156805</v>
          </cell>
          <cell r="T334">
            <v>2.761876806791554E-2</v>
          </cell>
          <cell r="U334">
            <v>7491.8399113809055</v>
          </cell>
          <cell r="V334">
            <v>0.76629901960784264</v>
          </cell>
          <cell r="W334">
            <v>2.6891958381917765E-2</v>
          </cell>
          <cell r="X334">
            <v>7512.0653538211182</v>
          </cell>
          <cell r="Y334">
            <v>0.91674999999999995</v>
          </cell>
          <cell r="Z334">
            <v>3.2171779182543533E-2</v>
          </cell>
          <cell r="AA334">
            <v>7033.6699089065887</v>
          </cell>
          <cell r="AB334">
            <v>0.892625</v>
          </cell>
          <cell r="AC334">
            <v>3.1325153414581863E-2</v>
          </cell>
          <cell r="AD334">
            <v>7055.8408887810419</v>
          </cell>
          <cell r="AE334">
            <v>0.87875000000000003</v>
          </cell>
          <cell r="AF334">
            <v>3.083823393145365E-2</v>
          </cell>
          <cell r="AG334">
            <v>7135.8537594027675</v>
          </cell>
          <cell r="AH334">
            <v>0.75946446078431307</v>
          </cell>
          <cell r="AI334">
            <v>2.6652111185538493E-2</v>
          </cell>
          <cell r="AJ334">
            <v>7566.699351392358</v>
          </cell>
          <cell r="AK334">
            <v>0.73947855392156803</v>
          </cell>
          <cell r="AL334">
            <v>2.5950739838550639E-2</v>
          </cell>
          <cell r="AM334">
            <v>7586.3969671866016</v>
          </cell>
          <cell r="AN334">
            <v>0.72798406862745046</v>
          </cell>
          <cell r="AO334">
            <v>2.5547360462821876E-2</v>
          </cell>
          <cell r="AP334">
            <v>7653.1247342742836</v>
          </cell>
          <cell r="AQ334">
            <v>0.84799374999999999</v>
          </cell>
          <cell r="AR334">
            <v>2.9758895743852768E-2</v>
          </cell>
          <cell r="AS334">
            <v>7219.5941603821975</v>
          </cell>
          <cell r="AT334">
            <v>0.70250462622548959</v>
          </cell>
          <cell r="AU334">
            <v>2.4653202846623107E-2</v>
          </cell>
          <cell r="AV334">
            <v>7723.7624380497409</v>
          </cell>
        </row>
        <row r="335">
          <cell r="B335">
            <v>71</v>
          </cell>
          <cell r="C335">
            <v>3.8325802757895822E-2</v>
          </cell>
          <cell r="D335">
            <v>0.83186274509803859</v>
          </cell>
          <cell r="E335">
            <v>3.1881807490269198E-2</v>
          </cell>
          <cell r="F335">
            <v>7129.0590082167182</v>
          </cell>
          <cell r="G335">
            <v>0.96499999999999997</v>
          </cell>
          <cell r="H335">
            <v>3.6984399661369467E-2</v>
          </cell>
          <cell r="I335">
            <v>6628.8087747209884</v>
          </cell>
          <cell r="J335">
            <v>0.95</v>
          </cell>
          <cell r="K335">
            <v>3.6409512620001028E-2</v>
          </cell>
          <cell r="L335">
            <v>6713.8550895254484</v>
          </cell>
          <cell r="M335">
            <v>0.92500000000000004</v>
          </cell>
          <cell r="N335">
            <v>3.5451367551053638E-2</v>
          </cell>
          <cell r="O335">
            <v>6741.9197946500699</v>
          </cell>
          <cell r="P335">
            <v>0.80274754901960721</v>
          </cell>
          <cell r="Q335">
            <v>3.0765944228109774E-2</v>
          </cell>
          <cell r="R335">
            <v>7212.9843705789317</v>
          </cell>
          <cell r="S335">
            <v>0.7902696078431366</v>
          </cell>
          <cell r="T335">
            <v>3.0287717115755734E-2</v>
          </cell>
          <cell r="U335">
            <v>7284.9245224665237</v>
          </cell>
          <cell r="V335">
            <v>0.76947303921568577</v>
          </cell>
          <cell r="W335">
            <v>2.949067192849901E-2</v>
          </cell>
          <cell r="X335">
            <v>7310.0512049639146</v>
          </cell>
          <cell r="Y335">
            <v>0.91674999999999995</v>
          </cell>
          <cell r="Z335">
            <v>3.5135179678300994E-2</v>
          </cell>
          <cell r="AA335">
            <v>6807.3842337543447</v>
          </cell>
          <cell r="AB335">
            <v>0.892625</v>
          </cell>
          <cell r="AC335">
            <v>3.4210569686766758E-2</v>
          </cell>
          <cell r="AD335">
            <v>6834.8155904710966</v>
          </cell>
          <cell r="AE335">
            <v>0.87875000000000003</v>
          </cell>
          <cell r="AF335">
            <v>3.3678799173500952E-2</v>
          </cell>
          <cell r="AG335">
            <v>6915.7966318696617</v>
          </cell>
          <cell r="AH335">
            <v>0.76261017156862676</v>
          </cell>
          <cell r="AI335">
            <v>2.9227647016704283E-2</v>
          </cell>
          <cell r="AJ335">
            <v>7365.0308389715074</v>
          </cell>
          <cell r="AK335">
            <v>0.7425414828431367</v>
          </cell>
          <cell r="AL335">
            <v>2.8458498411001541E-2</v>
          </cell>
          <cell r="AM335">
            <v>7389.5243531791721</v>
          </cell>
          <cell r="AN335">
            <v>0.73099938725490143</v>
          </cell>
          <cell r="AO335">
            <v>2.8016138332074059E-2</v>
          </cell>
          <cell r="AP335">
            <v>7457.6075980208407</v>
          </cell>
          <cell r="AQ335">
            <v>0.84799374999999999</v>
          </cell>
          <cell r="AR335">
            <v>3.2500041202428422E-2</v>
          </cell>
          <cell r="AS335">
            <v>7004.7470104504555</v>
          </cell>
          <cell r="AT335">
            <v>0.70541440870097982</v>
          </cell>
          <cell r="AU335">
            <v>2.7035573490451464E-2</v>
          </cell>
          <cell r="AV335">
            <v>7533.3469559253726</v>
          </cell>
        </row>
        <row r="336">
          <cell r="B336">
            <v>72</v>
          </cell>
          <cell r="C336">
            <v>4.2031054683150354E-2</v>
          </cell>
          <cell r="D336">
            <v>0.83529411764705819</v>
          </cell>
          <cell r="E336">
            <v>3.5108292735337325E-2</v>
          </cell>
          <cell r="F336">
            <v>6901.7717213299838</v>
          </cell>
          <cell r="G336">
            <v>0.96499999999999997</v>
          </cell>
          <cell r="H336">
            <v>4.0559967769240091E-2</v>
          </cell>
          <cell r="I336">
            <v>6383.646261717915</v>
          </cell>
          <cell r="J336">
            <v>0.95</v>
          </cell>
          <cell r="K336">
            <v>3.9929501948992835E-2</v>
          </cell>
          <cell r="L336">
            <v>6469.4068979145131</v>
          </cell>
          <cell r="M336">
            <v>0.92500000000000004</v>
          </cell>
          <cell r="N336">
            <v>3.8878725581914082E-2</v>
          </cell>
          <cell r="O336">
            <v>6502.9095180102067</v>
          </cell>
          <cell r="P336">
            <v>0.80605882352941116</v>
          </cell>
          <cell r="Q336">
            <v>3.3879502489600519E-2</v>
          </cell>
          <cell r="R336">
            <v>6991.0700957154731</v>
          </cell>
          <cell r="S336">
            <v>0.79352941176470526</v>
          </cell>
          <cell r="T336">
            <v>3.335287809857046E-2</v>
          </cell>
          <cell r="U336">
            <v>7064.2807893204254</v>
          </cell>
          <cell r="V336">
            <v>0.77264705882352891</v>
          </cell>
          <cell r="W336">
            <v>3.2475170780187031E-2</v>
          </cell>
          <cell r="X336">
            <v>7094.4728830977956</v>
          </cell>
          <cell r="Y336">
            <v>0.91674999999999995</v>
          </cell>
          <cell r="Z336">
            <v>3.8531969380778082E-2</v>
          </cell>
          <cell r="AA336">
            <v>6568.2055655621525</v>
          </cell>
          <cell r="AB336">
            <v>0.892625</v>
          </cell>
          <cell r="AC336">
            <v>3.7517970186547088E-2</v>
          </cell>
          <cell r="AD336">
            <v>6600.9926554170852</v>
          </cell>
          <cell r="AE336">
            <v>0.87875000000000003</v>
          </cell>
          <cell r="AF336">
            <v>3.6934789302818377E-2</v>
          </cell>
          <cell r="AG336">
            <v>6682.8809059801497</v>
          </cell>
          <cell r="AH336">
            <v>0.76575588235294056</v>
          </cell>
          <cell r="AI336">
            <v>3.2185527365120495E-2</v>
          </cell>
          <cell r="AJ336">
            <v>7149.7683173429068</v>
          </cell>
          <cell r="AK336">
            <v>0.74560441176470538</v>
          </cell>
          <cell r="AL336">
            <v>3.1338539802880483E-2</v>
          </cell>
          <cell r="AM336">
            <v>7179.2295861161656</v>
          </cell>
          <cell r="AN336">
            <v>0.7340147058823524</v>
          </cell>
          <cell r="AO336">
            <v>3.0851412241177677E-2</v>
          </cell>
          <cell r="AP336">
            <v>7248.6742319283621</v>
          </cell>
          <cell r="AQ336">
            <v>0.84799374999999999</v>
          </cell>
          <cell r="AR336">
            <v>3.5642071677219729E-2</v>
          </cell>
          <cell r="AS336">
            <v>6777.0924439982282</v>
          </cell>
          <cell r="AT336">
            <v>0.70832419117647005</v>
          </cell>
          <cell r="AU336">
            <v>2.9771612812736457E-2</v>
          </cell>
          <cell r="AV336">
            <v>7329.6786006693828</v>
          </cell>
        </row>
        <row r="337">
          <cell r="B337">
            <v>73</v>
          </cell>
          <cell r="C337">
            <v>4.6277255489521468E-2</v>
          </cell>
          <cell r="D337">
            <v>0.83872549019607778</v>
          </cell>
          <cell r="E337">
            <v>3.8813913795378026E-2</v>
          </cell>
          <cell r="F337">
            <v>6659.4622993450575</v>
          </cell>
          <cell r="G337">
            <v>0.96499999999999997</v>
          </cell>
          <cell r="H337">
            <v>4.4657551547388215E-2</v>
          </cell>
          <cell r="I337">
            <v>6124.7257750924064</v>
          </cell>
          <cell r="J337">
            <v>0.95</v>
          </cell>
          <cell r="K337">
            <v>4.3963392715045395E-2</v>
          </cell>
          <cell r="L337">
            <v>6211.0867025754078</v>
          </cell>
          <cell r="M337">
            <v>0.92500000000000004</v>
          </cell>
          <cell r="N337">
            <v>4.2806461327807362E-2</v>
          </cell>
          <cell r="O337">
            <v>6250.0846833754704</v>
          </cell>
          <cell r="P337">
            <v>0.809370098039215</v>
          </cell>
          <cell r="Q337">
            <v>3.7455426812539792E-2</v>
          </cell>
          <cell r="R337">
            <v>6754.2161190027091</v>
          </cell>
          <cell r="S337">
            <v>0.79678921568627381</v>
          </cell>
          <cell r="T337">
            <v>3.6873218105609118E-2</v>
          </cell>
          <cell r="U337">
            <v>6828.6666933001479</v>
          </cell>
          <cell r="V337">
            <v>0.77582107843137194</v>
          </cell>
          <cell r="W337">
            <v>3.5902870260724674E-2</v>
          </cell>
          <cell r="X337">
            <v>6864.0786646237884</v>
          </cell>
          <cell r="Y337">
            <v>0.91674999999999995</v>
          </cell>
          <cell r="Z337">
            <v>4.2424673970018804E-2</v>
          </cell>
          <cell r="AA337">
            <v>6315.1196698232552</v>
          </cell>
          <cell r="AB337">
            <v>0.892625</v>
          </cell>
          <cell r="AC337">
            <v>4.1308235181334099E-2</v>
          </cell>
          <cell r="AD337">
            <v>6353.3368097695302</v>
          </cell>
          <cell r="AE337">
            <v>0.87875000000000003</v>
          </cell>
          <cell r="AF337">
            <v>4.066613826141699E-2</v>
          </cell>
          <cell r="AG337">
            <v>6436.0501077819454</v>
          </cell>
          <cell r="AH337">
            <v>0.76890159313725426</v>
          </cell>
          <cell r="AI337">
            <v>3.5582655471912805E-2</v>
          </cell>
          <cell r="AJ337">
            <v>6919.6492535107955</v>
          </cell>
          <cell r="AK337">
            <v>0.74866734068627394</v>
          </cell>
          <cell r="AL337">
            <v>3.4646269801599308E-2</v>
          </cell>
          <cell r="AM337">
            <v>6954.243013977647</v>
          </cell>
          <cell r="AN337">
            <v>0.73703002450980326</v>
          </cell>
          <cell r="AO337">
            <v>3.4107726747688437E-2</v>
          </cell>
          <cell r="AP337">
            <v>7025.0423949971382</v>
          </cell>
          <cell r="AQ337">
            <v>0.84799374999999999</v>
          </cell>
          <cell r="AR337">
            <v>3.9242823422267398E-2</v>
          </cell>
          <cell r="AS337">
            <v>6535.5428293460991</v>
          </cell>
          <cell r="AT337">
            <v>0.71123397365196017</v>
          </cell>
          <cell r="AU337">
            <v>3.2913956311519339E-2</v>
          </cell>
          <cell r="AV337">
            <v>7111.4622473284544</v>
          </cell>
        </row>
        <row r="338">
          <cell r="B338">
            <v>74</v>
          </cell>
          <cell r="C338">
            <v>5.1312735663942906E-2</v>
          </cell>
          <cell r="D338">
            <v>0.84215686274509738</v>
          </cell>
          <cell r="E338">
            <v>4.3213372485614632E-2</v>
          </cell>
          <cell r="F338">
            <v>6400.9825037347082</v>
          </cell>
          <cell r="G338">
            <v>0.96499999999999997</v>
          </cell>
          <cell r="H338">
            <v>4.9516789915704899E-2</v>
          </cell>
          <cell r="I338">
            <v>5851.2105180775998</v>
          </cell>
          <cell r="J338">
            <v>0.95</v>
          </cell>
          <cell r="K338">
            <v>4.8747098880745757E-2</v>
          </cell>
          <cell r="L338">
            <v>5938.0262586828894</v>
          </cell>
          <cell r="M338">
            <v>0.92500000000000004</v>
          </cell>
          <cell r="N338">
            <v>4.7464280489147193E-2</v>
          </cell>
          <cell r="O338">
            <v>5982.5406750810371</v>
          </cell>
          <cell r="P338">
            <v>0.81268137254901895</v>
          </cell>
          <cell r="Q338">
            <v>4.1700904448618119E-2</v>
          </cell>
          <cell r="R338">
            <v>6501.2340714813263</v>
          </cell>
          <cell r="S338">
            <v>0.80004901960784247</v>
          </cell>
          <cell r="T338">
            <v>4.1052703861333896E-2</v>
          </cell>
          <cell r="U338">
            <v>6576.8717769475834</v>
          </cell>
          <cell r="V338">
            <v>0.77899509803921507</v>
          </cell>
          <cell r="W338">
            <v>3.9972369549193532E-2</v>
          </cell>
          <cell r="X338">
            <v>6617.6385388683921</v>
          </cell>
          <cell r="Y338">
            <v>0.91674999999999995</v>
          </cell>
          <cell r="Z338">
            <v>4.704095041991966E-2</v>
          </cell>
          <cell r="AA338">
            <v>6047.202776749351</v>
          </cell>
          <cell r="AB338">
            <v>0.892625</v>
          </cell>
          <cell r="AC338">
            <v>4.580303067202704E-2</v>
          </cell>
          <cell r="AD338">
            <v>6090.8916786453437</v>
          </cell>
          <cell r="AE338">
            <v>0.87875000000000003</v>
          </cell>
          <cell r="AF338">
            <v>4.5091066464689827E-2</v>
          </cell>
          <cell r="AG338">
            <v>6174.3208042414772</v>
          </cell>
          <cell r="AH338">
            <v>0.77204730392156795</v>
          </cell>
          <cell r="AI338">
            <v>3.9615859226187204E-2</v>
          </cell>
          <cell r="AJ338">
            <v>6673.4297581366427</v>
          </cell>
          <cell r="AK338">
            <v>0.75173026960784262</v>
          </cell>
          <cell r="AL338">
            <v>3.8573336614971761E-2</v>
          </cell>
          <cell r="AM338">
            <v>6713.3044342494904</v>
          </cell>
          <cell r="AN338">
            <v>0.74004534313725434</v>
          </cell>
          <cell r="AO338">
            <v>3.7973751071733855E-2</v>
          </cell>
          <cell r="AP338">
            <v>6785.4341685976487</v>
          </cell>
          <cell r="AQ338">
            <v>0.84799374999999999</v>
          </cell>
          <cell r="AR338">
            <v>4.3512879138425685E-2</v>
          </cell>
          <cell r="AS338">
            <v>6279.0696761254048</v>
          </cell>
          <cell r="AT338">
            <v>0.7141437561274504</v>
          </cell>
          <cell r="AU338">
            <v>3.664466978422317E-2</v>
          </cell>
          <cell r="AV338">
            <v>6877.3958896088661</v>
          </cell>
        </row>
        <row r="339">
          <cell r="B339">
            <v>75</v>
          </cell>
          <cell r="C339">
            <v>5.7073070530210969E-2</v>
          </cell>
          <cell r="D339">
            <v>0.84558823529411697</v>
          </cell>
          <cell r="E339">
            <v>4.8260316992457766E-2</v>
          </cell>
          <cell r="F339">
            <v>6124.3744625269183</v>
          </cell>
          <cell r="G339">
            <v>0.96499999999999997</v>
          </cell>
          <cell r="H339">
            <v>5.5075513061653585E-2</v>
          </cell>
          <cell r="I339">
            <v>5561.477356101389</v>
          </cell>
          <cell r="J339">
            <v>0.95</v>
          </cell>
          <cell r="K339">
            <v>5.4219417003700421E-2</v>
          </cell>
          <cell r="L339">
            <v>5648.5647054944093</v>
          </cell>
          <cell r="M339">
            <v>0.92500000000000004</v>
          </cell>
          <cell r="N339">
            <v>5.279259024044515E-2</v>
          </cell>
          <cell r="O339">
            <v>5698.5836864412586</v>
          </cell>
          <cell r="P339">
            <v>0.81599264705882291</v>
          </cell>
          <cell r="Q339">
            <v>4.6571205897721749E-2</v>
          </cell>
          <cell r="R339">
            <v>6230.1267306683831</v>
          </cell>
          <cell r="S339">
            <v>0.80330882352941113</v>
          </cell>
          <cell r="T339">
            <v>4.5847301142834876E-2</v>
          </cell>
          <cell r="U339">
            <v>6306.8734075545899</v>
          </cell>
          <cell r="V339">
            <v>0.78216911764705821</v>
          </cell>
          <cell r="W339">
            <v>4.4640793218023438E-2</v>
          </cell>
          <cell r="X339">
            <v>6353.1158456497596</v>
          </cell>
          <cell r="Y339">
            <v>0.91674999999999995</v>
          </cell>
          <cell r="Z339">
            <v>5.2321737408570906E-2</v>
          </cell>
          <cell r="AA339">
            <v>5762.7366107490843</v>
          </cell>
          <cell r="AB339">
            <v>0.892625</v>
          </cell>
          <cell r="AC339">
            <v>5.0944849582029564E-2</v>
          </cell>
          <cell r="AD339">
            <v>5811.9103802683567</v>
          </cell>
          <cell r="AE339">
            <v>0.87875000000000003</v>
          </cell>
          <cell r="AF339">
            <v>5.0152960728422888E-2</v>
          </cell>
          <cell r="AG339">
            <v>5895.914094483107</v>
          </cell>
          <cell r="AH339">
            <v>0.77519301470588176</v>
          </cell>
          <cell r="AI339">
            <v>4.424264560283566E-2</v>
          </cell>
          <cell r="AJ339">
            <v>6409.0561042824529</v>
          </cell>
          <cell r="AK339">
            <v>0.75479319852941118</v>
          </cell>
          <cell r="AL339">
            <v>4.3078365455392613E-2</v>
          </cell>
          <cell r="AM339">
            <v>6454.3498825084025</v>
          </cell>
          <cell r="AN339">
            <v>0.74306066176470531</v>
          </cell>
          <cell r="AO339">
            <v>4.2408753557122265E-2</v>
          </cell>
          <cell r="AP339">
            <v>6527.7657805656845</v>
          </cell>
          <cell r="AQ339">
            <v>0.84799374999999999</v>
          </cell>
          <cell r="AR339">
            <v>4.8397607102928085E-2</v>
          </cell>
          <cell r="AS339">
            <v>6005.8492762064061</v>
          </cell>
          <cell r="AT339">
            <v>0.71705353860294063</v>
          </cell>
          <cell r="AU339">
            <v>4.0924447182622982E-2</v>
          </cell>
          <cell r="AV339">
            <v>6625.3759882587756</v>
          </cell>
        </row>
        <row r="340">
          <cell r="B340">
            <v>76</v>
          </cell>
          <cell r="C340">
            <v>6.3630984460333398E-2</v>
          </cell>
          <cell r="D340">
            <v>0.84901960784313657</v>
          </cell>
          <cell r="E340">
            <v>5.4023953473184977E-2</v>
          </cell>
          <cell r="F340">
            <v>5828.8102095848553</v>
          </cell>
          <cell r="G340">
            <v>0.96499999999999997</v>
          </cell>
          <cell r="H340">
            <v>6.1403900004221725E-2</v>
          </cell>
          <cell r="I340">
            <v>5255.1761373333366</v>
          </cell>
          <cell r="J340">
            <v>0.95</v>
          </cell>
          <cell r="K340">
            <v>6.0449435237316725E-2</v>
          </cell>
          <cell r="L340">
            <v>5342.302820254823</v>
          </cell>
          <cell r="M340">
            <v>0.92500000000000004</v>
          </cell>
          <cell r="N340">
            <v>5.8858660625808398E-2</v>
          </cell>
          <cell r="O340">
            <v>5397.7406929320796</v>
          </cell>
          <cell r="P340">
            <v>0.81930392156862675</v>
          </cell>
          <cell r="Q340">
            <v>5.2133115101623502E-2</v>
          </cell>
          <cell r="R340">
            <v>5939.9822159255255</v>
          </cell>
          <cell r="S340">
            <v>0.80656862745097968</v>
          </cell>
          <cell r="T340">
            <v>5.1322755799525728E-2</v>
          </cell>
          <cell r="U340">
            <v>6017.7202831686973</v>
          </cell>
          <cell r="V340">
            <v>0.78534313725490135</v>
          </cell>
          <cell r="W340">
            <v>4.9972156962696107E-2</v>
          </cell>
          <cell r="X340">
            <v>6069.5077148939608</v>
          </cell>
          <cell r="Y340">
            <v>0.91674999999999995</v>
          </cell>
          <cell r="Z340">
            <v>5.8333705004010639E-2</v>
          </cell>
          <cell r="AA340">
            <v>5461.2202190467124</v>
          </cell>
          <cell r="AB340">
            <v>0.892625</v>
          </cell>
          <cell r="AC340">
            <v>5.6798607503905099E-2</v>
          </cell>
          <cell r="AD340">
            <v>5515.8234801613489</v>
          </cell>
          <cell r="AE340">
            <v>0.87875000000000003</v>
          </cell>
          <cell r="AF340">
            <v>5.5915727594517975E-2</v>
          </cell>
          <cell r="AG340">
            <v>5600.2165464443406</v>
          </cell>
          <cell r="AH340">
            <v>0.77833872549019534</v>
          </cell>
          <cell r="AI340">
            <v>4.9526459346542324E-2</v>
          </cell>
          <cell r="AJ340">
            <v>6125.5025064119936</v>
          </cell>
          <cell r="AK340">
            <v>0.75785612745097974</v>
          </cell>
          <cell r="AL340">
            <v>4.8223131469001743E-2</v>
          </cell>
          <cell r="AM340">
            <v>6176.3070394927354</v>
          </cell>
          <cell r="AN340">
            <v>0.74607598039215628</v>
          </cell>
          <cell r="AO340">
            <v>4.7473549114561302E-2</v>
          </cell>
          <cell r="AP340">
            <v>6250.9313702990585</v>
          </cell>
          <cell r="AQ340">
            <v>0.84799374999999999</v>
          </cell>
          <cell r="AR340">
            <v>5.3958677128709845E-2</v>
          </cell>
          <cell r="AS340">
            <v>5715.1805426171632</v>
          </cell>
          <cell r="AT340">
            <v>0.71996332107843075</v>
          </cell>
          <cell r="AU340">
            <v>4.5811974895551652E-2</v>
          </cell>
          <cell r="AV340">
            <v>6354.2361385622607</v>
          </cell>
        </row>
        <row r="341">
          <cell r="B341">
            <v>77</v>
          </cell>
          <cell r="C341">
            <v>7.1141090744877886E-2</v>
          </cell>
          <cell r="D341">
            <v>0.85245098039215617</v>
          </cell>
          <cell r="E341">
            <v>6.0644292551638501E-2</v>
          </cell>
          <cell r="F341">
            <v>5513.9148380182178</v>
          </cell>
          <cell r="G341">
            <v>0.96499999999999997</v>
          </cell>
          <cell r="H341">
            <v>6.8651152568807161E-2</v>
          </cell>
          <cell r="I341">
            <v>4932.4878272919486</v>
          </cell>
          <cell r="J341">
            <v>0.95</v>
          </cell>
          <cell r="K341">
            <v>6.7584036207633993E-2</v>
          </cell>
          <cell r="L341">
            <v>5019.363631903695</v>
          </cell>
          <cell r="M341">
            <v>0.92500000000000004</v>
          </cell>
          <cell r="N341">
            <v>6.5805508939012047E-2</v>
          </cell>
          <cell r="O341">
            <v>5080.0369053406748</v>
          </cell>
          <cell r="P341">
            <v>0.8226151960784307</v>
          </cell>
          <cell r="Q341">
            <v>5.8521742312331156E-2</v>
          </cell>
          <cell r="R341">
            <v>5630.3124393610833</v>
          </cell>
          <cell r="S341">
            <v>0.80982843137254834</v>
          </cell>
          <cell r="T341">
            <v>5.7612077924056572E-2</v>
          </cell>
          <cell r="U341">
            <v>5708.8742946057773</v>
          </cell>
          <cell r="V341">
            <v>0.78851715686274448</v>
          </cell>
          <cell r="W341">
            <v>5.6095970610265618E-2</v>
          </cell>
          <cell r="X341">
            <v>5766.201322678985</v>
          </cell>
          <cell r="Y341">
            <v>0.91674999999999995</v>
          </cell>
          <cell r="Z341">
            <v>6.5218594940366803E-2</v>
          </cell>
          <cell r="AA341">
            <v>5142.6470098269028</v>
          </cell>
          <cell r="AB341">
            <v>0.892625</v>
          </cell>
          <cell r="AC341">
            <v>6.3502316126146624E-2</v>
          </cell>
          <cell r="AD341">
            <v>5202.5323872508407</v>
          </cell>
          <cell r="AE341">
            <v>0.87875000000000003</v>
          </cell>
          <cell r="AF341">
            <v>6.2515233492061451E-2</v>
          </cell>
          <cell r="AG341">
            <v>5287.0763635630465</v>
          </cell>
          <cell r="AH341">
            <v>0.78148443627450914</v>
          </cell>
          <cell r="AI341">
            <v>5.5595655196714597E-2</v>
          </cell>
          <cell r="AJ341">
            <v>5822.1280555510366</v>
          </cell>
          <cell r="AK341">
            <v>0.76091905637254842</v>
          </cell>
          <cell r="AL341">
            <v>5.4132611638906321E-2</v>
          </cell>
          <cell r="AM341">
            <v>5878.4661731343567</v>
          </cell>
          <cell r="AN341">
            <v>0.74909129901960725</v>
          </cell>
          <cell r="AO341">
            <v>5.3291172079752334E-2</v>
          </cell>
          <cell r="AP341">
            <v>5954.1774728794144</v>
          </cell>
          <cell r="AQ341">
            <v>0.84799374999999999</v>
          </cell>
          <cell r="AR341">
            <v>6.0327200319839291E-2</v>
          </cell>
          <cell r="AS341">
            <v>5406.7969609857992</v>
          </cell>
          <cell r="AT341">
            <v>0.72287310355392098</v>
          </cell>
          <cell r="AU341">
            <v>5.1425981056961001E-2</v>
          </cell>
          <cell r="AV341">
            <v>6063.1360321020393</v>
          </cell>
        </row>
        <row r="342">
          <cell r="B342">
            <v>78</v>
          </cell>
          <cell r="C342">
            <v>7.9440401154860743E-2</v>
          </cell>
          <cell r="D342">
            <v>0.85588235294117576</v>
          </cell>
          <cell r="E342">
            <v>6.7991637459013113E-2</v>
          </cell>
          <cell r="F342">
            <v>5179.5273734766206</v>
          </cell>
          <cell r="G342">
            <v>0.96499999999999997</v>
          </cell>
          <cell r="H342">
            <v>7.6659987114440609E-2</v>
          </cell>
          <cell r="I342">
            <v>4593.8668529167453</v>
          </cell>
          <cell r="J342">
            <v>0.95</v>
          </cell>
          <cell r="K342">
            <v>7.5468381097117704E-2</v>
          </cell>
          <cell r="L342">
            <v>4680.1347784658346</v>
          </cell>
          <cell r="M342">
            <v>0.92500000000000004</v>
          </cell>
          <cell r="N342">
            <v>7.3482371068246191E-2</v>
          </cell>
          <cell r="O342">
            <v>4745.7424913557679</v>
          </cell>
          <cell r="P342">
            <v>0.82592647058823454</v>
          </cell>
          <cell r="Q342">
            <v>6.5611930147947639E-2</v>
          </cell>
          <cell r="R342">
            <v>5300.8167456468809</v>
          </cell>
          <cell r="S342">
            <v>0.81308823529411689</v>
          </cell>
          <cell r="T342">
            <v>6.4592055586062444E-2</v>
          </cell>
          <cell r="U342">
            <v>5379.9741838863056</v>
          </cell>
          <cell r="V342">
            <v>0.79169117647058762</v>
          </cell>
          <cell r="W342">
            <v>6.2892264649587123E-2</v>
          </cell>
          <cell r="X342">
            <v>5442.74066274911</v>
          </cell>
          <cell r="Y342">
            <v>0.91674999999999995</v>
          </cell>
          <cell r="Z342">
            <v>7.2826987758718584E-2</v>
          </cell>
          <cell r="AA342">
            <v>4807.2507975717135</v>
          </cell>
          <cell r="AB342">
            <v>0.892625</v>
          </cell>
          <cell r="AC342">
            <v>7.0910488080857564E-2</v>
          </cell>
          <cell r="AD342">
            <v>4872.1595309391214</v>
          </cell>
          <cell r="AE342">
            <v>0.87875000000000003</v>
          </cell>
          <cell r="AF342">
            <v>6.9808252514833885E-2</v>
          </cell>
          <cell r="AG342">
            <v>4956.5535502045432</v>
          </cell>
          <cell r="AH342">
            <v>0.78463014705882272</v>
          </cell>
          <cell r="AI342">
            <v>6.2331333640550254E-2</v>
          </cell>
          <cell r="AJ342">
            <v>5498.4430316635026</v>
          </cell>
          <cell r="AK342">
            <v>0.76398198529411698</v>
          </cell>
          <cell r="AL342">
            <v>6.0691035386851576E-2</v>
          </cell>
          <cell r="AM342">
            <v>5560.2494467516262</v>
          </cell>
          <cell r="AN342">
            <v>0.75210661764705811</v>
          </cell>
          <cell r="AO342">
            <v>5.9747651417107764E-2</v>
          </cell>
          <cell r="AP342">
            <v>5636.8723765788127</v>
          </cell>
          <cell r="AQ342">
            <v>0.84799374999999999</v>
          </cell>
          <cell r="AR342">
            <v>6.7364963676814688E-2</v>
          </cell>
          <cell r="AS342">
            <v>5080.6200376317101</v>
          </cell>
          <cell r="AT342">
            <v>0.7257828860294111</v>
          </cell>
          <cell r="AU342">
            <v>5.765648361750899E-2</v>
          </cell>
          <cell r="AV342">
            <v>5751.3333133693814</v>
          </cell>
        </row>
        <row r="343">
          <cell r="B343">
            <v>79</v>
          </cell>
          <cell r="C343">
            <v>8.856362544263964E-2</v>
          </cell>
          <cell r="D343">
            <v>0.85931372549019536</v>
          </cell>
          <cell r="E343">
            <v>7.6103938922032918E-2</v>
          </cell>
          <cell r="F343">
            <v>4827.3628260901633</v>
          </cell>
          <cell r="G343">
            <v>0.96499999999999997</v>
          </cell>
          <cell r="H343">
            <v>8.5463898552147255E-2</v>
          </cell>
          <cell r="I343">
            <v>4241.7010791666917</v>
          </cell>
          <cell r="J343">
            <v>0.95</v>
          </cell>
          <cell r="K343">
            <v>8.4135444170507653E-2</v>
          </cell>
          <cell r="L343">
            <v>4326.9325834187002</v>
          </cell>
          <cell r="M343">
            <v>0.92500000000000004</v>
          </cell>
          <cell r="N343">
            <v>8.1921353534441674E-2</v>
          </cell>
          <cell r="O343">
            <v>4397.0140806116206</v>
          </cell>
          <cell r="P343">
            <v>0.82923774509803849</v>
          </cell>
          <cell r="Q343">
            <v>7.3440301059761764E-2</v>
          </cell>
          <cell r="R343">
            <v>4953.0199276044268</v>
          </cell>
          <cell r="S343">
            <v>0.81634803921568555</v>
          </cell>
          <cell r="T343">
            <v>7.2298741975931266E-2</v>
          </cell>
          <cell r="U343">
            <v>5032.470592349141</v>
          </cell>
          <cell r="V343">
            <v>0.79486519607843076</v>
          </cell>
          <cell r="W343">
            <v>7.0396143502880454E-2</v>
          </cell>
          <cell r="X343">
            <v>5100.4343765684243</v>
          </cell>
          <cell r="Y343">
            <v>0.91674999999999995</v>
          </cell>
          <cell r="Z343">
            <v>8.1190703624539881E-2</v>
          </cell>
          <cell r="AA343">
            <v>4457.1532025838687</v>
          </cell>
          <cell r="AB343">
            <v>0.892625</v>
          </cell>
          <cell r="AC343">
            <v>7.9054106160736215E-2</v>
          </cell>
          <cell r="AD343">
            <v>4526.6723205924263</v>
          </cell>
          <cell r="AE343">
            <v>0.87875000000000003</v>
          </cell>
          <cell r="AF343">
            <v>7.7825285857719584E-2</v>
          </cell>
          <cell r="AG343">
            <v>4610.5452083685677</v>
          </cell>
          <cell r="AH343">
            <v>0.78777585784313653</v>
          </cell>
          <cell r="AI343">
            <v>6.9768286006773678E-2</v>
          </cell>
          <cell r="AJ343">
            <v>5155.7177445533262</v>
          </cell>
          <cell r="AK343">
            <v>0.76704491421568566</v>
          </cell>
          <cell r="AL343">
            <v>6.7932278480279634E-2</v>
          </cell>
          <cell r="AM343">
            <v>5222.7921508191012</v>
          </cell>
          <cell r="AN343">
            <v>0.75512193627450919</v>
          </cell>
          <cell r="AO343">
            <v>6.687633632773643E-2</v>
          </cell>
          <cell r="AP343">
            <v>5300.0824907402575</v>
          </cell>
          <cell r="AQ343">
            <v>0.84799374999999999</v>
          </cell>
          <cell r="AR343">
            <v>7.5101400852699396E-2</v>
          </cell>
          <cell r="AS343">
            <v>4738.3642533409529</v>
          </cell>
          <cell r="AT343">
            <v>0.72869266850490133</v>
          </cell>
          <cell r="AU343">
            <v>6.4535664556265651E-2</v>
          </cell>
          <cell r="AV343">
            <v>5419.7316584082664</v>
          </cell>
        </row>
        <row r="344">
          <cell r="B344">
            <v>80</v>
          </cell>
          <cell r="C344">
            <v>9.8382672221240933E-2</v>
          </cell>
          <cell r="D344">
            <v>0.86274509803921495</v>
          </cell>
          <cell r="E344">
            <v>8.487916819087446E-2</v>
          </cell>
          <cell r="F344">
            <v>4459.9815004189049</v>
          </cell>
          <cell r="G344">
            <v>0.96499999999999997</v>
          </cell>
          <cell r="H344">
            <v>9.4939278693497497E-2</v>
          </cell>
          <cell r="I344">
            <v>3879.1887684482563</v>
          </cell>
          <cell r="J344">
            <v>0.95</v>
          </cell>
          <cell r="K344">
            <v>9.3463538610178878E-2</v>
          </cell>
          <cell r="L344">
            <v>3962.8841886169257</v>
          </cell>
          <cell r="M344">
            <v>0.92500000000000004</v>
          </cell>
          <cell r="N344">
            <v>9.1003971804647865E-2</v>
          </cell>
          <cell r="O344">
            <v>4036.8047356179181</v>
          </cell>
          <cell r="P344">
            <v>0.83254901960784244</v>
          </cell>
          <cell r="Q344">
            <v>8.1908397304193858E-2</v>
          </cell>
          <cell r="R344">
            <v>4589.2686529661587</v>
          </cell>
          <cell r="S344">
            <v>0.81960784313725421</v>
          </cell>
          <cell r="T344">
            <v>8.0635209781330736E-2</v>
          </cell>
          <cell r="U344">
            <v>4668.6292994914284</v>
          </cell>
          <cell r="V344">
            <v>0.7980392156862739</v>
          </cell>
          <cell r="W344">
            <v>7.8513230576558873E-2</v>
          </cell>
          <cell r="X344">
            <v>4741.3834662684885</v>
          </cell>
          <cell r="Y344">
            <v>0.91674999999999995</v>
          </cell>
          <cell r="Z344">
            <v>9.0192314758822625E-2</v>
          </cell>
          <cell r="AA344">
            <v>4095.2737979037133</v>
          </cell>
          <cell r="AB344">
            <v>0.892625</v>
          </cell>
          <cell r="AC344">
            <v>8.7818832791485182E-2</v>
          </cell>
          <cell r="AD344">
            <v>4168.8202864054465</v>
          </cell>
          <cell r="AE344">
            <v>0.87875000000000003</v>
          </cell>
          <cell r="AF344">
            <v>8.6453773214415469E-2</v>
          </cell>
          <cell r="AG344">
            <v>4251.7282095673445</v>
          </cell>
          <cell r="AH344">
            <v>0.79092156862745033</v>
          </cell>
          <cell r="AI344">
            <v>7.781297743898416E-2</v>
          </cell>
          <cell r="AJ344">
            <v>4796.0121543811319</v>
          </cell>
          <cell r="AK344">
            <v>0.77010784313725433</v>
          </cell>
          <cell r="AL344">
            <v>7.5765267506379325E-2</v>
          </cell>
          <cell r="AM344">
            <v>4867.9959799850394</v>
          </cell>
          <cell r="AN344">
            <v>0.75813725490196016</v>
          </cell>
          <cell r="AO344">
            <v>7.4587569047730937E-2</v>
          </cell>
          <cell r="AP344">
            <v>4945.6323915247649</v>
          </cell>
          <cell r="AQ344">
            <v>0.84799374999999999</v>
          </cell>
          <cell r="AR344">
            <v>8.3427891151910932E-2</v>
          </cell>
          <cell r="AS344">
            <v>4382.5064601646927</v>
          </cell>
          <cell r="AT344">
            <v>0.73160245098039156</v>
          </cell>
          <cell r="AU344">
            <v>7.1977004131060354E-2</v>
          </cell>
          <cell r="AV344">
            <v>5069.9656741162571</v>
          </cell>
        </row>
        <row r="345">
          <cell r="B345">
            <v>81</v>
          </cell>
          <cell r="C345">
            <v>0.10903334244015088</v>
          </cell>
          <cell r="D345">
            <v>0.86617647058823455</v>
          </cell>
          <cell r="E345">
            <v>9.444211573124825E-2</v>
          </cell>
          <cell r="F345">
            <v>4081.4219805166599</v>
          </cell>
          <cell r="G345">
            <v>0.96499999999999997</v>
          </cell>
          <cell r="H345">
            <v>0.1052171754547456</v>
          </cell>
          <cell r="I345">
            <v>3510.901384855862</v>
          </cell>
          <cell r="J345">
            <v>0.95</v>
          </cell>
          <cell r="K345">
            <v>0.10358167531814333</v>
          </cell>
          <cell r="L345">
            <v>3592.4990092464604</v>
          </cell>
          <cell r="M345">
            <v>0.92500000000000004</v>
          </cell>
          <cell r="N345">
            <v>0.10085584175713957</v>
          </cell>
          <cell r="O345">
            <v>3669.4394712768762</v>
          </cell>
          <cell r="P345">
            <v>0.83586029411764629</v>
          </cell>
          <cell r="Q345">
            <v>9.1136641680654565E-2</v>
          </cell>
          <cell r="R345">
            <v>4213.369012803324</v>
          </cell>
          <cell r="S345">
            <v>0.82286764705882276</v>
          </cell>
          <cell r="T345">
            <v>8.9720009944685833E-2</v>
          </cell>
          <cell r="U345">
            <v>4292.1733965356698</v>
          </cell>
          <cell r="V345">
            <v>0.80121323529411703</v>
          </cell>
          <cell r="W345">
            <v>8.7358957051404645E-2</v>
          </cell>
          <cell r="X345">
            <v>4369.1221329294667</v>
          </cell>
          <cell r="Y345">
            <v>0.91674999999999995</v>
          </cell>
          <cell r="Z345">
            <v>9.9956316682008314E-2</v>
          </cell>
          <cell r="AA345">
            <v>3725.9115744996229</v>
          </cell>
          <cell r="AB345">
            <v>0.892625</v>
          </cell>
          <cell r="AC345">
            <v>9.7325887295639679E-2</v>
          </cell>
          <cell r="AD345">
            <v>3802.7193547358552</v>
          </cell>
          <cell r="AE345">
            <v>0.87875000000000003</v>
          </cell>
          <cell r="AF345">
            <v>9.5813049669282585E-2</v>
          </cell>
          <cell r="AG345">
            <v>3884.1502631680764</v>
          </cell>
          <cell r="AH345">
            <v>0.79406727941176392</v>
          </cell>
          <cell r="AI345">
            <v>8.6579809596621829E-2</v>
          </cell>
          <cell r="AJ345">
            <v>4422.8201688151794</v>
          </cell>
          <cell r="AK345">
            <v>0.7731707720588229</v>
          </cell>
          <cell r="AL345">
            <v>8.4301393554605475E-2</v>
          </cell>
          <cell r="AM345">
            <v>4499.1709623414936</v>
          </cell>
          <cell r="AN345">
            <v>0.76115257352941113</v>
          </cell>
          <cell r="AO345">
            <v>8.2991009198834412E-2</v>
          </cell>
          <cell r="AP345">
            <v>4576.7496940372166</v>
          </cell>
          <cell r="AQ345">
            <v>0.84799374999999999</v>
          </cell>
          <cell r="AR345">
            <v>9.245959293085769E-2</v>
          </cell>
          <cell r="AS345">
            <v>4016.8831882335262</v>
          </cell>
          <cell r="AT345">
            <v>0.73451223345588168</v>
          </cell>
          <cell r="AU345">
            <v>8.0086323876875198E-2</v>
          </cell>
          <cell r="AV345">
            <v>4705.0447338460572</v>
          </cell>
        </row>
        <row r="346">
          <cell r="B346">
            <v>82</v>
          </cell>
          <cell r="C346">
            <v>0.12088411569170622</v>
          </cell>
          <cell r="D346">
            <v>0.86960784313725414</v>
          </cell>
          <cell r="E346">
            <v>0.10512177511621895</v>
          </cell>
          <cell r="F346">
            <v>3695.9638534846449</v>
          </cell>
          <cell r="G346">
            <v>0.96499999999999997</v>
          </cell>
          <cell r="H346">
            <v>0.1166531716424965</v>
          </cell>
          <cell r="I346">
            <v>3141.4942578411733</v>
          </cell>
          <cell r="J346">
            <v>0.95</v>
          </cell>
          <cell r="K346">
            <v>0.11483990990712091</v>
          </cell>
          <cell r="L346">
            <v>3220.3819432899418</v>
          </cell>
          <cell r="M346">
            <v>0.92500000000000004</v>
          </cell>
          <cell r="N346">
            <v>0.11181780701482825</v>
          </cell>
          <cell r="O346">
            <v>3299.3550646243739</v>
          </cell>
          <cell r="P346">
            <v>0.83917156862745024</v>
          </cell>
          <cell r="Q346">
            <v>0.10144251298715128</v>
          </cell>
          <cell r="R346">
            <v>3829.3767108150942</v>
          </cell>
          <cell r="S346">
            <v>0.82612745098039142</v>
          </cell>
          <cell r="T346">
            <v>9.986568636040799E-2</v>
          </cell>
          <cell r="U346">
            <v>3907.0795567141731</v>
          </cell>
          <cell r="V346">
            <v>0.80438725490196017</v>
          </cell>
          <cell r="W346">
            <v>9.7237641982502537E-2</v>
          </cell>
          <cell r="X346">
            <v>3987.4401801665399</v>
          </cell>
          <cell r="Y346">
            <v>0.91674999999999995</v>
          </cell>
          <cell r="Z346">
            <v>0.11082051306037168</v>
          </cell>
          <cell r="AA346">
            <v>3353.4831772297784</v>
          </cell>
          <cell r="AB346">
            <v>0.892625</v>
          </cell>
          <cell r="AC346">
            <v>0.10790418376930927</v>
          </cell>
          <cell r="AD346">
            <v>3432.6163193998855</v>
          </cell>
          <cell r="AE346">
            <v>0.87875000000000003</v>
          </cell>
          <cell r="AF346">
            <v>0.10622691666408685</v>
          </cell>
          <cell r="AG346">
            <v>3511.9979810801965</v>
          </cell>
          <cell r="AH346">
            <v>0.79721299019607772</v>
          </cell>
          <cell r="AI346">
            <v>9.6370387337793711E-2</v>
          </cell>
          <cell r="AJ346">
            <v>4039.8932407190623</v>
          </cell>
          <cell r="AK346">
            <v>0.77623370098039146</v>
          </cell>
          <cell r="AL346">
            <v>9.3834324513114936E-2</v>
          </cell>
          <cell r="AM346">
            <v>4119.8845803756903</v>
          </cell>
          <cell r="AN346">
            <v>0.76416789215686209</v>
          </cell>
          <cell r="AO346">
            <v>9.2375759883377401E-2</v>
          </cell>
          <cell r="AP346">
            <v>4196.9206180786114</v>
          </cell>
          <cell r="AQ346">
            <v>0.84799374999999999</v>
          </cell>
          <cell r="AR346">
            <v>0.10250897458084381</v>
          </cell>
          <cell r="AS346">
            <v>3645.4838037986483</v>
          </cell>
          <cell r="AT346">
            <v>0.73742201593137191</v>
          </cell>
          <cell r="AU346">
            <v>8.9142608287459194E-2</v>
          </cell>
          <cell r="AV346">
            <v>4328.2349974360759</v>
          </cell>
        </row>
        <row r="347">
          <cell r="B347">
            <v>83</v>
          </cell>
          <cell r="C347">
            <v>0.13405006329917346</v>
          </cell>
          <cell r="D347">
            <v>0.87303921568627374</v>
          </cell>
          <cell r="E347">
            <v>0.11703096212540574</v>
          </cell>
          <cell r="F347">
            <v>3307.4375724409579</v>
          </cell>
          <cell r="G347">
            <v>0.96499999999999997</v>
          </cell>
          <cell r="H347">
            <v>0.12935831108370238</v>
          </cell>
          <cell r="I347">
            <v>2775.0289889673095</v>
          </cell>
          <cell r="J347">
            <v>0.95</v>
          </cell>
          <cell r="K347">
            <v>0.12734756013421478</v>
          </cell>
          <cell r="L347">
            <v>2850.5535710560061</v>
          </cell>
          <cell r="M347">
            <v>0.92500000000000004</v>
          </cell>
          <cell r="N347">
            <v>0.12399630855173546</v>
          </cell>
          <cell r="O347">
            <v>2930.4284167348096</v>
          </cell>
          <cell r="P347">
            <v>0.84248284313725408</v>
          </cell>
          <cell r="Q347">
            <v>0.11293487845101653</v>
          </cell>
          <cell r="R347">
            <v>3440.9151140955396</v>
          </cell>
          <cell r="S347">
            <v>0.82938725490195997</v>
          </cell>
          <cell r="T347">
            <v>0.11117941401913545</v>
          </cell>
          <cell r="U347">
            <v>3516.8963751181936</v>
          </cell>
          <cell r="V347">
            <v>0.8075612745098032</v>
          </cell>
          <cell r="W347">
            <v>0.10825363996600032</v>
          </cell>
          <cell r="X347">
            <v>3599.7108995008607</v>
          </cell>
          <cell r="Y347">
            <v>0.91674999999999995</v>
          </cell>
          <cell r="Z347">
            <v>0.12289039552951726</v>
          </cell>
          <cell r="AA347">
            <v>2981.848450989849</v>
          </cell>
          <cell r="AB347">
            <v>0.892625</v>
          </cell>
          <cell r="AC347">
            <v>0.11965643775242471</v>
          </cell>
          <cell r="AD347">
            <v>3062.2226572618301</v>
          </cell>
          <cell r="AE347">
            <v>0.87875000000000003</v>
          </cell>
          <cell r="AF347">
            <v>0.11779649312414868</v>
          </cell>
          <cell r="AG347">
            <v>3138.9292642195496</v>
          </cell>
          <cell r="AH347">
            <v>0.8003587009803913</v>
          </cell>
          <cell r="AI347">
            <v>0.1072881345284657</v>
          </cell>
          <cell r="AJ347">
            <v>3650.5671643076316</v>
          </cell>
          <cell r="AK347">
            <v>0.77929662990196003</v>
          </cell>
          <cell r="AL347">
            <v>0.1044647625671903</v>
          </cell>
          <cell r="AM347">
            <v>3733.2979937041396</v>
          </cell>
          <cell r="AN347">
            <v>0.76718321078431306</v>
          </cell>
          <cell r="AO347">
            <v>0.10284095796770031</v>
          </cell>
          <cell r="AP347">
            <v>3809.2268868133856</v>
          </cell>
          <cell r="AQ347">
            <v>0.84799374999999999</v>
          </cell>
          <cell r="AR347">
            <v>0.11367361586480347</v>
          </cell>
          <cell r="AS347">
            <v>3271.7889972201747</v>
          </cell>
          <cell r="AT347">
            <v>0.74033179840686203</v>
          </cell>
          <cell r="AU347">
            <v>9.9241524438830775E-2</v>
          </cell>
          <cell r="AV347">
            <v>3942.4048404835598</v>
          </cell>
        </row>
        <row r="348">
          <cell r="B348">
            <v>84</v>
          </cell>
          <cell r="C348">
            <v>0.14873383810075236</v>
          </cell>
          <cell r="D348">
            <v>0.87647058823529334</v>
          </cell>
          <cell r="E348">
            <v>0.13036083457065931</v>
          </cell>
          <cell r="F348">
            <v>2920.3649711684761</v>
          </cell>
          <cell r="G348">
            <v>0.96499999999999997</v>
          </cell>
          <cell r="H348">
            <v>0.14352815376722602</v>
          </cell>
          <cell r="I348">
            <v>2416.0559257461841</v>
          </cell>
          <cell r="J348">
            <v>0.95</v>
          </cell>
          <cell r="K348">
            <v>0.14129714619571473</v>
          </cell>
          <cell r="L348">
            <v>2487.5425287501507</v>
          </cell>
          <cell r="M348">
            <v>0.92500000000000004</v>
          </cell>
          <cell r="N348">
            <v>0.13757880024319594</v>
          </cell>
          <cell r="O348">
            <v>2567.0661105845866</v>
          </cell>
          <cell r="P348">
            <v>0.84579411764705803</v>
          </cell>
          <cell r="Q348">
            <v>0.12579820536068623</v>
          </cell>
          <cell r="R348">
            <v>3052.3157839248938</v>
          </cell>
          <cell r="S348">
            <v>0.83264705882352863</v>
          </cell>
          <cell r="T348">
            <v>0.12384279284212633</v>
          </cell>
          <cell r="U348">
            <v>3125.8898969665315</v>
          </cell>
          <cell r="V348">
            <v>0.81073529411764633</v>
          </cell>
          <cell r="W348">
            <v>0.12058377197785985</v>
          </cell>
          <cell r="X348">
            <v>3210.0290918046071</v>
          </cell>
          <cell r="Y348">
            <v>0.91674999999999995</v>
          </cell>
          <cell r="Z348">
            <v>0.13635174607886472</v>
          </cell>
          <cell r="AA348">
            <v>2615.4079154386282</v>
          </cell>
          <cell r="AB348">
            <v>0.892625</v>
          </cell>
          <cell r="AC348">
            <v>0.13276354223468406</v>
          </cell>
          <cell r="AD348">
            <v>2695.8080024891151</v>
          </cell>
          <cell r="AE348">
            <v>0.87875000000000003</v>
          </cell>
          <cell r="AF348">
            <v>0.13069986023103614</v>
          </cell>
          <cell r="AG348">
            <v>2769.1744047297225</v>
          </cell>
          <cell r="AH348">
            <v>0.80350441176470511</v>
          </cell>
          <cell r="AI348">
            <v>0.11950829509265191</v>
          </cell>
          <cell r="AJ348">
            <v>3258.9046232781948</v>
          </cell>
          <cell r="AK348">
            <v>0.7823595588235287</v>
          </cell>
          <cell r="AL348">
            <v>0.11636333995863476</v>
          </cell>
          <cell r="AM348">
            <v>3343.2999051992688</v>
          </cell>
          <cell r="AN348">
            <v>0.77019852941176403</v>
          </cell>
          <cell r="AO348">
            <v>0.11455458337896686</v>
          </cell>
          <cell r="AP348">
            <v>3417.4823446571763</v>
          </cell>
          <cell r="AQ348">
            <v>0.84799374999999999</v>
          </cell>
          <cell r="AR348">
            <v>0.12612536512294986</v>
          </cell>
          <cell r="AS348">
            <v>2899.8729115594779</v>
          </cell>
          <cell r="AT348">
            <v>0.74324158088235226</v>
          </cell>
          <cell r="AU348">
            <v>0.11054517296070301</v>
          </cell>
          <cell r="AV348">
            <v>3551.1545741589462</v>
          </cell>
        </row>
        <row r="349">
          <cell r="B349">
            <v>85</v>
          </cell>
          <cell r="C349">
            <v>0.16434994525061461</v>
          </cell>
          <cell r="D349">
            <v>0.87990196078431293</v>
          </cell>
          <cell r="E349">
            <v>0.14461183908081027</v>
          </cell>
          <cell r="F349">
            <v>2539.6637562760343</v>
          </cell>
          <cell r="G349">
            <v>0.96499999999999997</v>
          </cell>
          <cell r="H349">
            <v>0.1585976971668431</v>
          </cell>
          <cell r="I349">
            <v>2069.2838793254682</v>
          </cell>
          <cell r="J349">
            <v>0.95</v>
          </cell>
          <cell r="K349">
            <v>0.15613244798808387</v>
          </cell>
          <cell r="L349">
            <v>2136.0598683972826</v>
          </cell>
          <cell r="M349">
            <v>0.92500000000000004</v>
          </cell>
          <cell r="N349">
            <v>0.15202369935681853</v>
          </cell>
          <cell r="O349">
            <v>2213.8922349453919</v>
          </cell>
          <cell r="P349">
            <v>0.84910539215686198</v>
          </cell>
          <cell r="Q349">
            <v>0.1395504247129819</v>
          </cell>
          <cell r="R349">
            <v>2668.339936113046</v>
          </cell>
          <cell r="S349">
            <v>0.83590686274509729</v>
          </cell>
          <cell r="T349">
            <v>0.13738124712676977</v>
          </cell>
          <cell r="U349">
            <v>2738.7709620092101</v>
          </cell>
          <cell r="V349">
            <v>0.81390931372548947</v>
          </cell>
          <cell r="W349">
            <v>0.13376595114974951</v>
          </cell>
          <cell r="X349">
            <v>2822.9516757561437</v>
          </cell>
          <cell r="Y349">
            <v>0.91674999999999995</v>
          </cell>
          <cell r="Z349">
            <v>0.15066781230850093</v>
          </cell>
          <cell r="AA349">
            <v>2258.7924794600876</v>
          </cell>
          <cell r="AB349">
            <v>0.892625</v>
          </cell>
          <cell r="AC349">
            <v>0.14670286987932987</v>
          </cell>
          <cell r="AD349">
            <v>2337.9029828940525</v>
          </cell>
          <cell r="AE349">
            <v>0.87875000000000003</v>
          </cell>
          <cell r="AF349">
            <v>0.1444225143889776</v>
          </cell>
          <cell r="AG349">
            <v>2407.2436970761851</v>
          </cell>
          <cell r="AH349">
            <v>0.8066501225490188</v>
          </cell>
          <cell r="AI349">
            <v>0.1325729034773328</v>
          </cell>
          <cell r="AJ349">
            <v>2869.4384878806568</v>
          </cell>
          <cell r="AK349">
            <v>0.78542248774509738</v>
          </cell>
          <cell r="AL349">
            <v>0.12908414285950828</v>
          </cell>
          <cell r="AM349">
            <v>2954.2623617468948</v>
          </cell>
          <cell r="AN349">
            <v>0.773213848039215</v>
          </cell>
          <cell r="AO349">
            <v>0.12707765359226203</v>
          </cell>
          <cell r="AP349">
            <v>3025.9940784599985</v>
          </cell>
          <cell r="AQ349">
            <v>0.84799374999999999</v>
          </cell>
          <cell r="AR349">
            <v>0.13936772638536338</v>
          </cell>
          <cell r="AS349">
            <v>2534.125381778887</v>
          </cell>
          <cell r="AT349">
            <v>0.74615136335784238</v>
          </cell>
          <cell r="AU349">
            <v>0.12262993571653284</v>
          </cell>
          <cell r="AV349">
            <v>3158.5915775483541</v>
          </cell>
        </row>
        <row r="350">
          <cell r="B350">
            <v>86</v>
          </cell>
          <cell r="C350">
            <v>0.18035607867187831</v>
          </cell>
          <cell r="D350">
            <v>0.88333333333333253</v>
          </cell>
          <cell r="E350">
            <v>0.15931453616015903</v>
          </cell>
          <cell r="F350">
            <v>2172.3983098340782</v>
          </cell>
          <cell r="G350">
            <v>0.96499999999999997</v>
          </cell>
          <cell r="H350">
            <v>0.17404361591836257</v>
          </cell>
          <cell r="I350">
            <v>1741.1002212799772</v>
          </cell>
          <cell r="J350">
            <v>0.95</v>
          </cell>
          <cell r="K350">
            <v>0.17133827473828439</v>
          </cell>
          <cell r="L350">
            <v>1802.5516120953105</v>
          </cell>
          <cell r="M350">
            <v>0.92500000000000004</v>
          </cell>
          <cell r="N350">
            <v>0.16682937277148743</v>
          </cell>
          <cell r="O350">
            <v>1877.3281474116586</v>
          </cell>
          <cell r="P350">
            <v>0.85241666666666582</v>
          </cell>
          <cell r="Q350">
            <v>0.15373852739455346</v>
          </cell>
          <cell r="R350">
            <v>2295.9719647498591</v>
          </cell>
          <cell r="S350">
            <v>0.83916666666666584</v>
          </cell>
          <cell r="T350">
            <v>0.15134880935215106</v>
          </cell>
          <cell r="U350">
            <v>2362.5151916538016</v>
          </cell>
          <cell r="V350">
            <v>0.81708333333333261</v>
          </cell>
          <cell r="W350">
            <v>0.14736594594814711</v>
          </cell>
          <cell r="X350">
            <v>2445.3368597988438</v>
          </cell>
          <cell r="Y350">
            <v>0.91674999999999995</v>
          </cell>
          <cell r="Z350">
            <v>0.16534143512244442</v>
          </cell>
          <cell r="AA350">
            <v>1918.4651581209419</v>
          </cell>
          <cell r="AB350">
            <v>0.892625</v>
          </cell>
          <cell r="AC350">
            <v>0.16099034472448537</v>
          </cell>
          <cell r="AD350">
            <v>1994.9259058040491</v>
          </cell>
          <cell r="AE350">
            <v>0.87875000000000003</v>
          </cell>
          <cell r="AF350">
            <v>0.15848790413291305</v>
          </cell>
          <cell r="AG350">
            <v>2059.5835095974244</v>
          </cell>
          <cell r="AH350">
            <v>0.80979583333333249</v>
          </cell>
          <cell r="AI350">
            <v>0.14605160102482576</v>
          </cell>
          <cell r="AJ350">
            <v>2489.0286961927104</v>
          </cell>
          <cell r="AK350">
            <v>0.78848541666666594</v>
          </cell>
          <cell r="AL350">
            <v>0.14220813783996195</v>
          </cell>
          <cell r="AM350">
            <v>2572.9139369986901</v>
          </cell>
          <cell r="AN350">
            <v>0.77622916666666597</v>
          </cell>
          <cell r="AO350">
            <v>0.13999764865073974</v>
          </cell>
          <cell r="AP350">
            <v>2641.4578511852228</v>
          </cell>
          <cell r="AQ350">
            <v>0.84799374999999999</v>
          </cell>
          <cell r="AR350">
            <v>0.1529408274882611</v>
          </cell>
          <cell r="AS350">
            <v>2180.9500889449223</v>
          </cell>
          <cell r="AT350">
            <v>0.74906114583333261</v>
          </cell>
          <cell r="AU350">
            <v>0.13509773094796385</v>
          </cell>
          <cell r="AV350">
            <v>2771.2536954388174</v>
          </cell>
        </row>
        <row r="351">
          <cell r="B351">
            <v>87</v>
          </cell>
          <cell r="C351">
            <v>0.19758083987536315</v>
          </cell>
          <cell r="D351">
            <v>0.88676470588235212</v>
          </cell>
          <cell r="E351">
            <v>0.17520771536006452</v>
          </cell>
          <cell r="F351">
            <v>1826.3036807477486</v>
          </cell>
          <cell r="G351">
            <v>0.96499999999999997</v>
          </cell>
          <cell r="H351">
            <v>0.19066551047972544</v>
          </cell>
          <cell r="I351">
            <v>1438.0728430921488</v>
          </cell>
          <cell r="J351">
            <v>0.95</v>
          </cell>
          <cell r="K351">
            <v>0.187701797881595</v>
          </cell>
          <cell r="L351">
            <v>1493.7055287521869</v>
          </cell>
          <cell r="M351">
            <v>0.92500000000000004</v>
          </cell>
          <cell r="N351">
            <v>0.18276227688471092</v>
          </cell>
          <cell r="O351">
            <v>1564.1346700927131</v>
          </cell>
          <cell r="P351">
            <v>0.85572794117646978</v>
          </cell>
          <cell r="Q351">
            <v>0.16907544532246224</v>
          </cell>
          <cell r="R351">
            <v>1942.992615950036</v>
          </cell>
          <cell r="S351">
            <v>0.8424264705882345</v>
          </cell>
          <cell r="T351">
            <v>0.16644732959206129</v>
          </cell>
          <cell r="U351">
            <v>2004.9513303206297</v>
          </cell>
          <cell r="V351">
            <v>0.82025735294117574</v>
          </cell>
          <cell r="W351">
            <v>0.16206713670805969</v>
          </cell>
          <cell r="X351">
            <v>2084.9774802927154</v>
          </cell>
          <cell r="Y351">
            <v>0.91674999999999995</v>
          </cell>
          <cell r="Z351">
            <v>0.18113223495573916</v>
          </cell>
          <cell r="AA351">
            <v>1601.2633756448179</v>
          </cell>
          <cell r="AB351">
            <v>0.892625</v>
          </cell>
          <cell r="AC351">
            <v>0.17636559719374603</v>
          </cell>
          <cell r="AD351">
            <v>1673.762096528849</v>
          </cell>
          <cell r="AE351">
            <v>0.87875000000000003</v>
          </cell>
          <cell r="AF351">
            <v>0.17362416304047537</v>
          </cell>
          <cell r="AG351">
            <v>1733.1644357746193</v>
          </cell>
          <cell r="AH351">
            <v>0.8129415441176463</v>
          </cell>
          <cell r="AI351">
            <v>0.16062167305633915</v>
          </cell>
          <cell r="AJ351">
            <v>2125.5020701170306</v>
          </cell>
          <cell r="AK351">
            <v>0.79154834558823461</v>
          </cell>
          <cell r="AL351">
            <v>0.1563947869232776</v>
          </cell>
          <cell r="AM351">
            <v>2207.0246371956209</v>
          </cell>
          <cell r="AN351">
            <v>0.77924448529411694</v>
          </cell>
          <cell r="AO351">
            <v>0.15396377987265669</v>
          </cell>
          <cell r="AP351">
            <v>2271.659963009256</v>
          </cell>
          <cell r="AQ351">
            <v>0.84799374999999999</v>
          </cell>
          <cell r="AR351">
            <v>0.16754731733405873</v>
          </cell>
          <cell r="AS351">
            <v>1847.3937776310893</v>
          </cell>
          <cell r="AT351">
            <v>0.75197092830882284</v>
          </cell>
          <cell r="AU351">
            <v>0.14857504757711371</v>
          </cell>
          <cell r="AV351">
            <v>2396.8636093038735</v>
          </cell>
        </row>
        <row r="352">
          <cell r="B352">
            <v>88</v>
          </cell>
          <cell r="C352">
            <v>0.21590299664824883</v>
          </cell>
          <cell r="D352">
            <v>0.89019607843137172</v>
          </cell>
          <cell r="E352">
            <v>0.19219600093785269</v>
          </cell>
          <cell r="F352">
            <v>1506.3211852902589</v>
          </cell>
          <cell r="G352">
            <v>0.96499999999999997</v>
          </cell>
          <cell r="H352">
            <v>0.20834639176556011</v>
          </cell>
          <cell r="I352">
            <v>1163.8819503569541</v>
          </cell>
          <cell r="J352">
            <v>0.95</v>
          </cell>
          <cell r="K352">
            <v>0.20510784681583638</v>
          </cell>
          <cell r="L352">
            <v>1213.3343154997228</v>
          </cell>
          <cell r="M352">
            <v>0.92500000000000004</v>
          </cell>
          <cell r="N352">
            <v>0.19971027189963017</v>
          </cell>
          <cell r="O352">
            <v>1278.2698564322527</v>
          </cell>
          <cell r="P352">
            <v>0.85903921568627373</v>
          </cell>
          <cell r="Q352">
            <v>0.18546914090502786</v>
          </cell>
          <cell r="R352">
            <v>1614.4802741500278</v>
          </cell>
          <cell r="S352">
            <v>0.84568627450980305</v>
          </cell>
          <cell r="T352">
            <v>0.18258620089096006</v>
          </cell>
          <cell r="U352">
            <v>1671.23253542671</v>
          </cell>
          <cell r="V352">
            <v>0.82343137254901888</v>
          </cell>
          <cell r="W352">
            <v>0.17778130086751376</v>
          </cell>
          <cell r="X352">
            <v>1747.0711499608901</v>
          </cell>
          <cell r="Y352">
            <v>0.91674999999999995</v>
          </cell>
          <cell r="Z352">
            <v>0.19792907217728212</v>
          </cell>
          <cell r="AA352">
            <v>1311.2229616615007</v>
          </cell>
          <cell r="AB352">
            <v>0.892625</v>
          </cell>
          <cell r="AC352">
            <v>0.19272041238314311</v>
          </cell>
          <cell r="AD352">
            <v>1378.5680448142823</v>
          </cell>
          <cell r="AE352">
            <v>0.87875000000000003</v>
          </cell>
          <cell r="AF352">
            <v>0.18972475830464866</v>
          </cell>
          <cell r="AG352">
            <v>1432.2452112017334</v>
          </cell>
          <cell r="AH352">
            <v>0.81608725490195999</v>
          </cell>
          <cell r="AI352">
            <v>0.17619568385977646</v>
          </cell>
          <cell r="AJ352">
            <v>1784.1003715301208</v>
          </cell>
          <cell r="AK352">
            <v>0.79461127450980329</v>
          </cell>
          <cell r="AL352">
            <v>0.17155895533715079</v>
          </cell>
          <cell r="AM352">
            <v>1861.8574893269879</v>
          </cell>
          <cell r="AN352">
            <v>0.78225980392156791</v>
          </cell>
          <cell r="AO352">
            <v>0.16889223582413807</v>
          </cell>
          <cell r="AP352">
            <v>1921.9066085189713</v>
          </cell>
          <cell r="AQ352">
            <v>0.84799374999999999</v>
          </cell>
          <cell r="AR352">
            <v>0.18308439176398594</v>
          </cell>
          <cell r="AS352">
            <v>1537.8679061293676</v>
          </cell>
          <cell r="AT352">
            <v>0.75488071078431307</v>
          </cell>
          <cell r="AU352">
            <v>0.16298100757029324</v>
          </cell>
          <cell r="AV352">
            <v>2040.749484515698</v>
          </cell>
        </row>
        <row r="353">
          <cell r="B353">
            <v>89</v>
          </cell>
          <cell r="C353">
            <v>0.235829568621411</v>
          </cell>
          <cell r="D353">
            <v>0.89362745098039131</v>
          </cell>
          <cell r="E353">
            <v>0.21074377627295679</v>
          </cell>
          <cell r="F353">
            <v>1216.8122773495049</v>
          </cell>
          <cell r="G353">
            <v>0.96499999999999997</v>
          </cell>
          <cell r="H353">
            <v>0.2275755337196616</v>
          </cell>
          <cell r="I353">
            <v>921.3913455590199</v>
          </cell>
          <cell r="J353">
            <v>0.95</v>
          </cell>
          <cell r="K353">
            <v>0.22403809019034043</v>
          </cell>
          <cell r="L353">
            <v>964.46992657980798</v>
          </cell>
          <cell r="M353">
            <v>0.92500000000000004</v>
          </cell>
          <cell r="N353">
            <v>0.21814235097480519</v>
          </cell>
          <cell r="O353">
            <v>1022.9862358430663</v>
          </cell>
          <cell r="P353">
            <v>0.86235049019607757</v>
          </cell>
          <cell r="Q353">
            <v>0.20336774410340328</v>
          </cell>
          <cell r="R353">
            <v>1315.0440046953083</v>
          </cell>
          <cell r="S353">
            <v>0.84894607843137171</v>
          </cell>
          <cell r="T353">
            <v>0.20020658745930894</v>
          </cell>
          <cell r="U353">
            <v>1366.0885359777803</v>
          </cell>
          <cell r="V353">
            <v>0.82660539215686202</v>
          </cell>
          <cell r="W353">
            <v>0.19493799305248505</v>
          </cell>
          <cell r="X353">
            <v>1436.4745682127398</v>
          </cell>
          <cell r="Y353">
            <v>0.91674999999999995</v>
          </cell>
          <cell r="Z353">
            <v>0.21619675703367852</v>
          </cell>
          <cell r="AA353">
            <v>1051.6938174422919</v>
          </cell>
          <cell r="AB353">
            <v>0.892625</v>
          </cell>
          <cell r="AC353">
            <v>0.21050736869068698</v>
          </cell>
          <cell r="AD353">
            <v>1112.8898427194506</v>
          </cell>
          <cell r="AE353">
            <v>0.87875000000000003</v>
          </cell>
          <cell r="AF353">
            <v>0.20723523342606492</v>
          </cell>
          <cell r="AG353">
            <v>1160.5128346734941</v>
          </cell>
          <cell r="AH353">
            <v>0.81923296568627368</v>
          </cell>
          <cell r="AI353">
            <v>0.19319935689823312</v>
          </cell>
          <cell r="AJ353">
            <v>1469.7495864938899</v>
          </cell>
          <cell r="AK353">
            <v>0.79767420343137174</v>
          </cell>
          <cell r="AL353">
            <v>0.18811516329564804</v>
          </cell>
          <cell r="AM353">
            <v>1542.4391634713995</v>
          </cell>
          <cell r="AN353">
            <v>0.78527512254901888</v>
          </cell>
          <cell r="AO353">
            <v>0.18519109339986078</v>
          </cell>
          <cell r="AP353">
            <v>1597.311504361016</v>
          </cell>
          <cell r="AQ353">
            <v>0.84799374999999999</v>
          </cell>
          <cell r="AR353">
            <v>0.19998200025615265</v>
          </cell>
          <cell r="AS353">
            <v>1256.3082959223177</v>
          </cell>
          <cell r="AT353">
            <v>0.75779049325980319</v>
          </cell>
          <cell r="AU353">
            <v>0.17870940513086564</v>
          </cell>
          <cell r="AV353">
            <v>1708.1460773307731</v>
          </cell>
        </row>
        <row r="354">
          <cell r="B354">
            <v>90</v>
          </cell>
          <cell r="C354">
            <v>0.25758563737335727</v>
          </cell>
          <cell r="D354">
            <v>0.89705882352941091</v>
          </cell>
          <cell r="E354">
            <v>0.23106946882021734</v>
          </cell>
          <cell r="F354">
            <v>960.37666300557385</v>
          </cell>
          <cell r="G354">
            <v>0.96499999999999997</v>
          </cell>
          <cell r="H354">
            <v>0.24857014006528977</v>
          </cell>
          <cell r="I354">
            <v>711.70521832874874</v>
          </cell>
          <cell r="J354">
            <v>1</v>
          </cell>
          <cell r="K354">
            <v>0.25758563737335727</v>
          </cell>
          <cell r="L354">
            <v>748.39192618284994</v>
          </cell>
          <cell r="M354">
            <v>0.92500000000000004</v>
          </cell>
          <cell r="N354">
            <v>0.23826671457035548</v>
          </cell>
          <cell r="O354">
            <v>799.82961334139338</v>
          </cell>
          <cell r="P354">
            <v>0.86566176470588152</v>
          </cell>
          <cell r="Q354">
            <v>0.22298203741150971</v>
          </cell>
          <cell r="R354">
            <v>1047.6064720637182</v>
          </cell>
          <cell r="S354">
            <v>0.89705882352941091</v>
          </cell>
          <cell r="T354">
            <v>0.23106946882021734</v>
          </cell>
          <cell r="U354">
            <v>1092.5886120223854</v>
          </cell>
          <cell r="V354">
            <v>0.82977941176470515</v>
          </cell>
          <cell r="W354">
            <v>0.21373925865870105</v>
          </cell>
          <cell r="X354">
            <v>1156.4510988144132</v>
          </cell>
          <cell r="Y354">
            <v>0.96499999999999997</v>
          </cell>
          <cell r="Z354">
            <v>0.24857014006528977</v>
          </cell>
          <cell r="AA354">
            <v>824.32102471889891</v>
          </cell>
          <cell r="AB354">
            <v>0.892625</v>
          </cell>
          <cell r="AC354">
            <v>0.22992737956039302</v>
          </cell>
          <cell r="AD354">
            <v>878.61833028598653</v>
          </cell>
          <cell r="AE354">
            <v>0.92500000000000004</v>
          </cell>
          <cell r="AF354">
            <v>0.23826671457035548</v>
          </cell>
          <cell r="AG354">
            <v>920.01368648598816</v>
          </cell>
          <cell r="AH354">
            <v>0.86566176470588152</v>
          </cell>
          <cell r="AI354">
            <v>0.22298203741150971</v>
          </cell>
          <cell r="AJ354">
            <v>1185.7949115818262</v>
          </cell>
          <cell r="AK354">
            <v>0.80073713235294042</v>
          </cell>
          <cell r="AL354">
            <v>0.20625838460564649</v>
          </cell>
          <cell r="AM354">
            <v>1252.2829683613745</v>
          </cell>
          <cell r="AN354">
            <v>0.82977941176470515</v>
          </cell>
          <cell r="AO354">
            <v>0.21373925865870105</v>
          </cell>
          <cell r="AP354">
            <v>1301.5036403682229</v>
          </cell>
          <cell r="AQ354">
            <v>0.892625</v>
          </cell>
          <cell r="AR354">
            <v>0.22992737956039302</v>
          </cell>
          <cell r="AS354">
            <v>1005.0692499653741</v>
          </cell>
          <cell r="AT354">
            <v>0.80073713235294042</v>
          </cell>
          <cell r="AU354">
            <v>0.20625838460564649</v>
          </cell>
          <cell r="AV354">
            <v>1402.884307974369</v>
          </cell>
        </row>
        <row r="355">
          <cell r="B355">
            <v>91</v>
          </cell>
          <cell r="C355">
            <v>0.27861440909464791</v>
          </cell>
          <cell r="D355">
            <v>0.9004901960784305</v>
          </cell>
          <cell r="E355">
            <v>0.25088954387591555</v>
          </cell>
          <cell r="F355">
            <v>738.46293761754305</v>
          </cell>
          <cell r="G355">
            <v>0.96499999999999997</v>
          </cell>
          <cell r="H355">
            <v>0.26886290477633523</v>
          </cell>
          <cell r="I355">
            <v>534.79655252357406</v>
          </cell>
          <cell r="J355">
            <v>1</v>
          </cell>
          <cell r="K355">
            <v>0.27861440909464791</v>
          </cell>
          <cell r="L355">
            <v>555.61691487196595</v>
          </cell>
          <cell r="M355">
            <v>0.92500000000000004</v>
          </cell>
          <cell r="N355">
            <v>0.25771832841254932</v>
          </cell>
          <cell r="O355">
            <v>609.25683915446189</v>
          </cell>
          <cell r="P355">
            <v>0.86897303921568536</v>
          </cell>
          <cell r="Q355">
            <v>0.24210840984025847</v>
          </cell>
          <cell r="R355">
            <v>814.00904651746657</v>
          </cell>
          <cell r="S355">
            <v>0.9004901960784305</v>
          </cell>
          <cell r="T355">
            <v>0.25088954387591555</v>
          </cell>
          <cell r="U355">
            <v>840.12474180335437</v>
          </cell>
          <cell r="V355">
            <v>0.83295343137254829</v>
          </cell>
          <cell r="W355">
            <v>0.23207282808522189</v>
          </cell>
          <cell r="X355">
            <v>909.27209827878028</v>
          </cell>
          <cell r="Y355">
            <v>0.96499999999999997</v>
          </cell>
          <cell r="Z355">
            <v>0.26886290477633523</v>
          </cell>
          <cell r="AA355">
            <v>619.41943214575906</v>
          </cell>
          <cell r="AB355">
            <v>0.892625</v>
          </cell>
          <cell r="AC355">
            <v>0.24869818691811008</v>
          </cell>
          <cell r="AD355">
            <v>676.59991996960173</v>
          </cell>
          <cell r="AE355">
            <v>0.92500000000000004</v>
          </cell>
          <cell r="AF355">
            <v>0.25771832841254932</v>
          </cell>
          <cell r="AG355">
            <v>700.80504804721079</v>
          </cell>
          <cell r="AH355">
            <v>0.86897303921568536</v>
          </cell>
          <cell r="AI355">
            <v>0.24210840984025847</v>
          </cell>
          <cell r="AJ355">
            <v>921.38394624510966</v>
          </cell>
          <cell r="AK355">
            <v>0.80380006127450898</v>
          </cell>
          <cell r="AL355">
            <v>0.22395027910223911</v>
          </cell>
          <cell r="AM355">
            <v>993.9891062379935</v>
          </cell>
          <cell r="AN355">
            <v>0.83295343137254829</v>
          </cell>
          <cell r="AO355">
            <v>0.23207282808522189</v>
          </cell>
          <cell r="AP355">
            <v>1023.3212171343183</v>
          </cell>
          <cell r="AQ355">
            <v>0.892625</v>
          </cell>
          <cell r="AR355">
            <v>0.24869818691811008</v>
          </cell>
          <cell r="AS355">
            <v>773.97631104410596</v>
          </cell>
          <cell r="AT355">
            <v>0.80380006127450898</v>
          </cell>
          <cell r="AU355">
            <v>0.22395027910223911</v>
          </cell>
          <cell r="AV355">
            <v>1113.5276568229654</v>
          </cell>
        </row>
        <row r="356">
          <cell r="B356">
            <v>92</v>
          </cell>
          <cell r="C356">
            <v>0.30097991661052442</v>
          </cell>
          <cell r="D356">
            <v>0.9039215686274501</v>
          </cell>
          <cell r="E356">
            <v>0.27206223834794435</v>
          </cell>
          <cell r="F356">
            <v>553.19030802940904</v>
          </cell>
          <cell r="G356">
            <v>0.96499999999999997</v>
          </cell>
          <cell r="H356">
            <v>0.29044561952915604</v>
          </cell>
          <cell r="I356">
            <v>391.00959794771603</v>
          </cell>
          <cell r="J356">
            <v>1</v>
          </cell>
          <cell r="K356">
            <v>0.30097991661052442</v>
          </cell>
          <cell r="L356">
            <v>400.81403645192188</v>
          </cell>
          <cell r="M356">
            <v>0.92500000000000004</v>
          </cell>
          <cell r="N356">
            <v>0.2784064228647351</v>
          </cell>
          <cell r="O356">
            <v>452.24018499366059</v>
          </cell>
          <cell r="P356">
            <v>0.87228431372548931</v>
          </cell>
          <cell r="Q356">
            <v>0.2625400600057663</v>
          </cell>
          <cell r="R356">
            <v>616.93061066953771</v>
          </cell>
          <cell r="S356">
            <v>0.9039215686274501</v>
          </cell>
          <cell r="T356">
            <v>0.27206223834794435</v>
          </cell>
          <cell r="U356">
            <v>629.34622853343944</v>
          </cell>
          <cell r="V356">
            <v>0.83612745098039143</v>
          </cell>
          <cell r="W356">
            <v>0.25165757047184856</v>
          </cell>
          <cell r="X356">
            <v>698.25475093223997</v>
          </cell>
          <cell r="Y356">
            <v>0.96499999999999997</v>
          </cell>
          <cell r="Z356">
            <v>0.29044561952915604</v>
          </cell>
          <cell r="AA356">
            <v>452.8805243441422</v>
          </cell>
          <cell r="AB356">
            <v>0.892625</v>
          </cell>
          <cell r="AC356">
            <v>0.26866219806446934</v>
          </cell>
          <cell r="AD356">
            <v>508.33074660422341</v>
          </cell>
          <cell r="AE356">
            <v>0.92500000000000004</v>
          </cell>
          <cell r="AF356">
            <v>0.2784064228647351</v>
          </cell>
          <cell r="AG356">
            <v>520.19474252140731</v>
          </cell>
          <cell r="AH356">
            <v>0.87228431372548931</v>
          </cell>
          <cell r="AI356">
            <v>0.2625400600057663</v>
          </cell>
          <cell r="AJ356">
            <v>698.30914416736391</v>
          </cell>
          <cell r="AK356">
            <v>0.80686299019607766</v>
          </cell>
          <cell r="AL356">
            <v>0.24284955550533383</v>
          </cell>
          <cell r="AM356">
            <v>771.38496847140971</v>
          </cell>
          <cell r="AN356">
            <v>0.83612745098039143</v>
          </cell>
          <cell r="AO356">
            <v>0.25165757047184856</v>
          </cell>
          <cell r="AP356">
            <v>785.83616823434568</v>
          </cell>
          <cell r="AQ356">
            <v>0.892625</v>
          </cell>
          <cell r="AR356">
            <v>0.26866219806446934</v>
          </cell>
          <cell r="AS356">
            <v>581.48980576986958</v>
          </cell>
          <cell r="AT356">
            <v>0.80686299019607766</v>
          </cell>
          <cell r="AU356">
            <v>0.24284955550533383</v>
          </cell>
          <cell r="AV356">
            <v>864.15282728939997</v>
          </cell>
        </row>
        <row r="357">
          <cell r="B357">
            <v>93</v>
          </cell>
          <cell r="C357">
            <v>0.32395199455451396</v>
          </cell>
          <cell r="D357">
            <v>0.9073529411764697</v>
          </cell>
          <cell r="E357">
            <v>0.29393879505902193</v>
          </cell>
          <cell r="F357">
            <v>402.68811459453923</v>
          </cell>
          <cell r="G357">
            <v>0.96499999999999997</v>
          </cell>
          <cell r="H357">
            <v>0.31261367474510593</v>
          </cell>
          <cell r="I357">
            <v>277.44257302994544</v>
          </cell>
          <cell r="J357">
            <v>1</v>
          </cell>
          <cell r="K357">
            <v>0.32395199455451396</v>
          </cell>
          <cell r="L357">
            <v>280.1770611842947</v>
          </cell>
          <cell r="M357">
            <v>0.92500000000000004</v>
          </cell>
          <cell r="N357">
            <v>0.29965559496292543</v>
          </cell>
          <cell r="O357">
            <v>326.33361281388949</v>
          </cell>
          <cell r="P357">
            <v>0.87559558823529327</v>
          </cell>
          <cell r="Q357">
            <v>0.28365093723195617</v>
          </cell>
          <cell r="R357">
            <v>454.96161112496321</v>
          </cell>
          <cell r="S357">
            <v>0.9073529411764697</v>
          </cell>
          <cell r="T357">
            <v>0.29393879505902193</v>
          </cell>
          <cell r="U357">
            <v>458.12488490279503</v>
          </cell>
          <cell r="V357">
            <v>0.83930147058823446</v>
          </cell>
          <cell r="W357">
            <v>0.27189338542959529</v>
          </cell>
          <cell r="X357">
            <v>522.53365674220674</v>
          </cell>
          <cell r="Y357">
            <v>0.96499999999999997</v>
          </cell>
          <cell r="Z357">
            <v>0.31261367474510593</v>
          </cell>
          <cell r="AA357">
            <v>321.34335987831878</v>
          </cell>
          <cell r="AB357">
            <v>0.892625</v>
          </cell>
          <cell r="AC357">
            <v>0.28916764913922299</v>
          </cell>
          <cell r="AD357">
            <v>371.76149087777998</v>
          </cell>
          <cell r="AE357">
            <v>0.92500000000000004</v>
          </cell>
          <cell r="AF357">
            <v>0.29965559496292543</v>
          </cell>
          <cell r="AG357">
            <v>375.36918506298036</v>
          </cell>
          <cell r="AH357">
            <v>0.87559558823529327</v>
          </cell>
          <cell r="AI357">
            <v>0.28365093723195617</v>
          </cell>
          <cell r="AJ357">
            <v>514.97501955508881</v>
          </cell>
          <cell r="AK357">
            <v>0.80992591911764633</v>
          </cell>
          <cell r="AL357">
            <v>0.26237711693955945</v>
          </cell>
          <cell r="AM357">
            <v>584.05447175463189</v>
          </cell>
          <cell r="AN357">
            <v>0.83930147058823446</v>
          </cell>
          <cell r="AO357">
            <v>0.27189338542959529</v>
          </cell>
          <cell r="AP357">
            <v>588.07454734758335</v>
          </cell>
          <cell r="AQ357">
            <v>0.892625</v>
          </cell>
          <cell r="AR357">
            <v>0.28916764913922299</v>
          </cell>
          <cell r="AS357">
            <v>425.26547639965509</v>
          </cell>
          <cell r="AT357">
            <v>0.80992591911764633</v>
          </cell>
          <cell r="AU357">
            <v>0.26237711693955945</v>
          </cell>
          <cell r="AV357">
            <v>654.29369729349162</v>
          </cell>
        </row>
        <row r="358">
          <cell r="B358">
            <v>94</v>
          </cell>
          <cell r="C358">
            <v>0.34716061325571207</v>
          </cell>
          <cell r="D358">
            <v>0.91078431372548929</v>
          </cell>
          <cell r="E358">
            <v>0.31618844089662373</v>
          </cell>
          <cell r="F358">
            <v>284.322455406031</v>
          </cell>
          <cell r="G358">
            <v>0.96499999999999997</v>
          </cell>
          <cell r="H358">
            <v>0.33500999179176216</v>
          </cell>
          <cell r="I358">
            <v>190.71023074431679</v>
          </cell>
          <cell r="J358">
            <v>1</v>
          </cell>
          <cell r="K358">
            <v>0.34716061325571207</v>
          </cell>
          <cell r="L358">
            <v>189.41314338522034</v>
          </cell>
          <cell r="M358">
            <v>0.92500000000000004</v>
          </cell>
          <cell r="N358">
            <v>0.32112356726153368</v>
          </cell>
          <cell r="O358">
            <v>228.54591990974251</v>
          </cell>
          <cell r="P358">
            <v>0.87890686274509711</v>
          </cell>
          <cell r="Q358">
            <v>0.30512184546524185</v>
          </cell>
          <cell r="R358">
            <v>325.91132372480661</v>
          </cell>
          <cell r="S358">
            <v>0.91078431372548929</v>
          </cell>
          <cell r="T358">
            <v>0.31618844089662373</v>
          </cell>
          <cell r="U358">
            <v>323.46420824791431</v>
          </cell>
          <cell r="V358">
            <v>0.84247549019607759</v>
          </cell>
          <cell r="W358">
            <v>0.29247430782937694</v>
          </cell>
          <cell r="X358">
            <v>380.4602118096621</v>
          </cell>
          <cell r="Y358">
            <v>0.96499999999999997</v>
          </cell>
          <cell r="Z358">
            <v>0.33500999179176216</v>
          </cell>
          <cell r="AA358">
            <v>220.88703129181852</v>
          </cell>
          <cell r="AB358">
            <v>0.892625</v>
          </cell>
          <cell r="AC358">
            <v>0.30988424240738</v>
          </cell>
          <cell r="AD358">
            <v>264.26009452015967</v>
          </cell>
          <cell r="AE358">
            <v>0.92500000000000004</v>
          </cell>
          <cell r="AF358">
            <v>0.32112356726153368</v>
          </cell>
          <cell r="AG358">
            <v>262.88770858218453</v>
          </cell>
          <cell r="AH358">
            <v>0.87890686274509711</v>
          </cell>
          <cell r="AI358">
            <v>0.30512184546524185</v>
          </cell>
          <cell r="AJ358">
            <v>368.90187260724286</v>
          </cell>
          <cell r="AK358">
            <v>0.8129888480392149</v>
          </cell>
          <cell r="AL358">
            <v>0.28223770705534873</v>
          </cell>
          <cell r="AM358">
            <v>430.81194331999421</v>
          </cell>
          <cell r="AN358">
            <v>0.84247549019607759</v>
          </cell>
          <cell r="AO358">
            <v>0.29247430782937694</v>
          </cell>
          <cell r="AP358">
            <v>428.18096778427207</v>
          </cell>
          <cell r="AQ358">
            <v>0.892625</v>
          </cell>
          <cell r="AR358">
            <v>0.30988424240738</v>
          </cell>
          <cell r="AS358">
            <v>302.2924583290951</v>
          </cell>
          <cell r="AT358">
            <v>0.8129888480392149</v>
          </cell>
          <cell r="AU358">
            <v>0.28223770705534873</v>
          </cell>
          <cell r="AV358">
            <v>482.62200336590047</v>
          </cell>
        </row>
        <row r="359">
          <cell r="B359">
            <v>95</v>
          </cell>
          <cell r="C359">
            <v>0.37166525934797834</v>
          </cell>
          <cell r="D359">
            <v>0.91421568627450889</v>
          </cell>
          <cell r="E359">
            <v>0.33978221013920534</v>
          </cell>
          <cell r="F359">
            <v>194.42298151929822</v>
          </cell>
          <cell r="G359">
            <v>0.96499999999999997</v>
          </cell>
          <cell r="H359">
            <v>0.35865697527079909</v>
          </cell>
          <cell r="I359">
            <v>126.82039790805815</v>
          </cell>
          <cell r="J359">
            <v>1</v>
          </cell>
          <cell r="K359">
            <v>0.37166525934797834</v>
          </cell>
          <cell r="L359">
            <v>123.65636036891512</v>
          </cell>
          <cell r="M359">
            <v>0.92500000000000004</v>
          </cell>
          <cell r="N359">
            <v>0.34379036489687997</v>
          </cell>
          <cell r="O359">
            <v>155.15443882525722</v>
          </cell>
          <cell r="P359">
            <v>0.88221813725490106</v>
          </cell>
          <cell r="Q359">
            <v>0.32788983278433315</v>
          </cell>
          <cell r="R359">
            <v>226.46865917187378</v>
          </cell>
          <cell r="S359">
            <v>0.91421568627450889</v>
          </cell>
          <cell r="T359">
            <v>0.33978221013920534</v>
          </cell>
          <cell r="U359">
            <v>221.18856455614545</v>
          </cell>
          <cell r="V359">
            <v>0.84564950980392073</v>
          </cell>
          <cell r="W359">
            <v>0.31429854437876492</v>
          </cell>
          <cell r="X359">
            <v>269.18537470401299</v>
          </cell>
          <cell r="Y359">
            <v>0.96499999999999997</v>
          </cell>
          <cell r="Z359">
            <v>0.35865697527079909</v>
          </cell>
          <cell r="AA359">
            <v>146.88766875183967</v>
          </cell>
          <cell r="AB359">
            <v>0.892625</v>
          </cell>
          <cell r="AC359">
            <v>0.33175770212548916</v>
          </cell>
          <cell r="AD359">
            <v>182.37005533127737</v>
          </cell>
          <cell r="AE359">
            <v>0.92500000000000004</v>
          </cell>
          <cell r="AF359">
            <v>0.34379036489687997</v>
          </cell>
          <cell r="AG359">
            <v>178.46826981306293</v>
          </cell>
          <cell r="AH359">
            <v>0.88221813725490106</v>
          </cell>
          <cell r="AI359">
            <v>0.32788983278433315</v>
          </cell>
          <cell r="AJ359">
            <v>256.34185244173739</v>
          </cell>
          <cell r="AK359">
            <v>0.81605177696078357</v>
          </cell>
          <cell r="AL359">
            <v>0.30329809532550822</v>
          </cell>
          <cell r="AM359">
            <v>309.22056826530019</v>
          </cell>
          <cell r="AN359">
            <v>0.84564950980392073</v>
          </cell>
          <cell r="AO359">
            <v>0.31429854437876492</v>
          </cell>
          <cell r="AP359">
            <v>302.94903560585431</v>
          </cell>
          <cell r="AQ359">
            <v>0.892625</v>
          </cell>
          <cell r="AR359">
            <v>0.33175770212548916</v>
          </cell>
          <cell r="AS359">
            <v>208.61678889431897</v>
          </cell>
          <cell r="AT359">
            <v>0.81605177696078357</v>
          </cell>
          <cell r="AU359">
            <v>0.30329809532550822</v>
          </cell>
          <cell r="AV359">
            <v>346.40787576144987</v>
          </cell>
        </row>
        <row r="360">
          <cell r="B360">
            <v>96</v>
          </cell>
          <cell r="C360">
            <v>0.39627545447863632</v>
          </cell>
          <cell r="D360">
            <v>0.91764705882352848</v>
          </cell>
          <cell r="E360">
            <v>0.36364100528627769</v>
          </cell>
          <cell r="F360">
            <v>128.36151115681719</v>
          </cell>
          <cell r="G360">
            <v>0.96499999999999997</v>
          </cell>
          <cell r="H360">
            <v>0.38240581357188402</v>
          </cell>
          <cell r="I360">
            <v>81.335377591714845</v>
          </cell>
          <cell r="J360">
            <v>1</v>
          </cell>
          <cell r="K360">
            <v>0.39627545447863632</v>
          </cell>
          <cell r="L360">
            <v>77.697587122375211</v>
          </cell>
          <cell r="M360">
            <v>0.92500000000000004</v>
          </cell>
          <cell r="N360">
            <v>0.36655479539273861</v>
          </cell>
          <cell r="O360">
            <v>101.8138376861514</v>
          </cell>
          <cell r="P360">
            <v>0.88552941176470501</v>
          </cell>
          <cell r="Q360">
            <v>0.35091357010125795</v>
          </cell>
          <cell r="R360">
            <v>152.21188838511594</v>
          </cell>
          <cell r="S360">
            <v>0.91764705882352848</v>
          </cell>
          <cell r="T360">
            <v>0.36364100528627769</v>
          </cell>
          <cell r="U360">
            <v>146.03262523374005</v>
          </cell>
          <cell r="V360">
            <v>0.84882352941176387</v>
          </cell>
          <cell r="W360">
            <v>0.33636792988980685</v>
          </cell>
          <cell r="X360">
            <v>184.58080326648928</v>
          </cell>
          <cell r="Y360">
            <v>0.96499999999999997</v>
          </cell>
          <cell r="Z360">
            <v>0.38240581357188402</v>
          </cell>
          <cell r="AA360">
            <v>94.205381772725787</v>
          </cell>
          <cell r="AB360">
            <v>0.892625</v>
          </cell>
          <cell r="AC360">
            <v>0.35372537755399275</v>
          </cell>
          <cell r="AD360">
            <v>121.86738483807447</v>
          </cell>
          <cell r="AE360">
            <v>0.92500000000000004</v>
          </cell>
          <cell r="AF360">
            <v>0.36655479539273861</v>
          </cell>
          <cell r="AG360">
            <v>117.11259821151519</v>
          </cell>
          <cell r="AH360">
            <v>0.88552941176470501</v>
          </cell>
          <cell r="AI360">
            <v>0.35091357010125795</v>
          </cell>
          <cell r="AJ360">
            <v>172.28996530898991</v>
          </cell>
          <cell r="AK360">
            <v>0.81911470588235213</v>
          </cell>
          <cell r="AL360">
            <v>0.32459505234366359</v>
          </cell>
          <cell r="AM360">
            <v>215.43455887496336</v>
          </cell>
          <cell r="AN360">
            <v>0.84882352941176387</v>
          </cell>
          <cell r="AO360">
            <v>0.33636792988980685</v>
          </cell>
          <cell r="AP360">
            <v>207.73259469398369</v>
          </cell>
          <cell r="AQ360">
            <v>0.892625</v>
          </cell>
          <cell r="AR360">
            <v>0.35372537755399275</v>
          </cell>
          <cell r="AS360">
            <v>139.40656238594144</v>
          </cell>
          <cell r="AT360">
            <v>0.81911470588235213</v>
          </cell>
          <cell r="AU360">
            <v>0.32459505234366359</v>
          </cell>
          <cell r="AV360">
            <v>241.34302683724684</v>
          </cell>
        </row>
        <row r="361">
          <cell r="B361">
            <v>97</v>
          </cell>
          <cell r="C361">
            <v>0.42186497585073468</v>
          </cell>
          <cell r="D361">
            <v>0.92107843137254808</v>
          </cell>
          <cell r="E361">
            <v>0.38857073020761257</v>
          </cell>
          <cell r="F361">
            <v>81.684002199686432</v>
          </cell>
          <cell r="G361">
            <v>0.96499999999999997</v>
          </cell>
          <cell r="H361">
            <v>0.40709970169595894</v>
          </cell>
          <cell r="I361">
            <v>50.232256351578748</v>
          </cell>
          <cell r="J361">
            <v>1</v>
          </cell>
          <cell r="K361">
            <v>0.42186497585073468</v>
          </cell>
          <cell r="L361">
            <v>46.907940473562533</v>
          </cell>
          <cell r="M361">
            <v>0.92500000000000004</v>
          </cell>
          <cell r="N361">
            <v>0.39022510266192961</v>
          </cell>
          <cell r="O361">
            <v>64.493487244954679</v>
          </cell>
          <cell r="P361">
            <v>0.88884068627450885</v>
          </cell>
          <cell r="Q361">
            <v>0.37497075465034613</v>
          </cell>
          <cell r="R361">
            <v>98.798671220040703</v>
          </cell>
          <cell r="S361">
            <v>0.92107843137254808</v>
          </cell>
          <cell r="T361">
            <v>0.38857073020761257</v>
          </cell>
          <cell r="U361">
            <v>92.929174589148573</v>
          </cell>
          <cell r="V361">
            <v>0.851997549019607</v>
          </cell>
          <cell r="W361">
            <v>0.35942792544204166</v>
          </cell>
          <cell r="X361">
            <v>122.4937405743426</v>
          </cell>
          <cell r="Y361">
            <v>0.96499999999999997</v>
          </cell>
          <cell r="Z361">
            <v>0.40709970169595894</v>
          </cell>
          <cell r="AA361">
            <v>58.180696113076657</v>
          </cell>
          <cell r="AB361">
            <v>0.892625</v>
          </cell>
          <cell r="AC361">
            <v>0.37656722406876203</v>
          </cell>
          <cell r="AD361">
            <v>78.759798124708837</v>
          </cell>
          <cell r="AE361">
            <v>0.92500000000000004</v>
          </cell>
          <cell r="AF361">
            <v>0.39022510266192961</v>
          </cell>
          <cell r="AG361">
            <v>74.184413736181241</v>
          </cell>
          <cell r="AH361">
            <v>0.88884068627450885</v>
          </cell>
          <cell r="AI361">
            <v>0.37497075465034613</v>
          </cell>
          <cell r="AJ361">
            <v>111.83107848979037</v>
          </cell>
          <cell r="AK361">
            <v>0.8221776348039207</v>
          </cell>
          <cell r="AL361">
            <v>0.34684794805157015</v>
          </cell>
          <cell r="AM361">
            <v>145.50556696031055</v>
          </cell>
          <cell r="AN361">
            <v>0.851997549019607</v>
          </cell>
          <cell r="AO361">
            <v>0.35942792544204166</v>
          </cell>
          <cell r="AP361">
            <v>137.85801184613013</v>
          </cell>
          <cell r="AQ361">
            <v>0.892625</v>
          </cell>
          <cell r="AR361">
            <v>0.37656722406876203</v>
          </cell>
          <cell r="AS361">
            <v>90.094923472470057</v>
          </cell>
          <cell r="AT361">
            <v>0.8221776348039207</v>
          </cell>
          <cell r="AU361">
            <v>0.34684794805157015</v>
          </cell>
          <cell r="AV361">
            <v>163.0042744082325</v>
          </cell>
        </row>
        <row r="362">
          <cell r="B362">
            <v>98</v>
          </cell>
          <cell r="C362">
            <v>0.44845469868842713</v>
          </cell>
          <cell r="D362">
            <v>0.92450980392156767</v>
          </cell>
          <cell r="E362">
            <v>0.41460076555214348</v>
          </cell>
          <cell r="F362">
            <v>49.943989818674041</v>
          </cell>
          <cell r="G362">
            <v>0.96499999999999997</v>
          </cell>
          <cell r="H362">
            <v>0.43275878423433217</v>
          </cell>
          <cell r="I362">
            <v>29.782719775336098</v>
          </cell>
          <cell r="J362">
            <v>1</v>
          </cell>
          <cell r="K362">
            <v>0.44845469868842713</v>
          </cell>
          <cell r="L362">
            <v>27.119123298475376</v>
          </cell>
          <cell r="M362">
            <v>0.92500000000000004</v>
          </cell>
          <cell r="N362">
            <v>0.41482059628679513</v>
          </cell>
          <cell r="O362">
            <v>39.326509563766386</v>
          </cell>
          <cell r="P362">
            <v>0.8921519607843128</v>
          </cell>
          <cell r="Q362">
            <v>0.40008973875781845</v>
          </cell>
          <cell r="R362">
            <v>61.752058914210608</v>
          </cell>
          <cell r="S362">
            <v>0.92450980392156767</v>
          </cell>
          <cell r="T362">
            <v>0.41460076555214348</v>
          </cell>
          <cell r="U362">
            <v>56.819617361452394</v>
          </cell>
          <cell r="V362">
            <v>0.85517156862745014</v>
          </cell>
          <cell r="W362">
            <v>0.38350570813573276</v>
          </cell>
          <cell r="X362">
            <v>78.466069520071002</v>
          </cell>
          <cell r="Y362">
            <v>0.96499999999999997</v>
          </cell>
          <cell r="Z362">
            <v>0.43275878423433217</v>
          </cell>
          <cell r="AA362">
            <v>34.495352080979906</v>
          </cell>
          <cell r="AB362">
            <v>0.892625</v>
          </cell>
          <cell r="AC362">
            <v>0.40030187541675727</v>
          </cell>
          <cell r="AD362">
            <v>49.101439576671133</v>
          </cell>
          <cell r="AE362">
            <v>0.92500000000000004</v>
          </cell>
          <cell r="AF362">
            <v>0.41482059628679513</v>
          </cell>
          <cell r="AG362">
            <v>45.235793270064853</v>
          </cell>
          <cell r="AH362">
            <v>0.8921519607843128</v>
          </cell>
          <cell r="AI362">
            <v>0.40008973875781845</v>
          </cell>
          <cell r="AJ362">
            <v>69.897694595111588</v>
          </cell>
          <cell r="AK362">
            <v>0.82524056372548937</v>
          </cell>
          <cell r="AL362">
            <v>0.37008300835098207</v>
          </cell>
          <cell r="AM362">
            <v>95.037259630046492</v>
          </cell>
          <cell r="AN362">
            <v>0.85517156862745014</v>
          </cell>
          <cell r="AO362">
            <v>0.38350570813573276</v>
          </cell>
          <cell r="AP362">
            <v>88.307992642711184</v>
          </cell>
          <cell r="AQ362">
            <v>0.892625</v>
          </cell>
          <cell r="AR362">
            <v>0.40030187541675727</v>
          </cell>
          <cell r="AS362">
            <v>56.168128237754452</v>
          </cell>
          <cell r="AT362">
            <v>0.82524056372548937</v>
          </cell>
          <cell r="AU362">
            <v>0.37008300835098207</v>
          </cell>
          <cell r="AV362">
            <v>106.46657630610198</v>
          </cell>
        </row>
        <row r="363">
          <cell r="B363">
            <v>99</v>
          </cell>
          <cell r="C363">
            <v>0.47481609413210296</v>
          </cell>
          <cell r="D363">
            <v>0.92794117647058727</v>
          </cell>
          <cell r="E363">
            <v>0.44060140499611272</v>
          </cell>
          <cell r="F363">
            <v>29.237173405123322</v>
          </cell>
          <cell r="G363">
            <v>0.96499999999999997</v>
          </cell>
          <cell r="H363">
            <v>0.45819753083747933</v>
          </cell>
          <cell r="I363">
            <v>16.893986174169846</v>
          </cell>
          <cell r="J363">
            <v>1</v>
          </cell>
          <cell r="K363">
            <v>0.47481609413210296</v>
          </cell>
          <cell r="L363">
            <v>14.957425030963297</v>
          </cell>
          <cell r="M363">
            <v>0.92500000000000004</v>
          </cell>
          <cell r="N363">
            <v>0.43920488707219524</v>
          </cell>
          <cell r="O363">
            <v>23.013063416646464</v>
          </cell>
          <cell r="P363">
            <v>0.89546323529411664</v>
          </cell>
          <cell r="Q363">
            <v>0.42518035582124875</v>
          </cell>
          <cell r="R363">
            <v>37.045693795466676</v>
          </cell>
          <cell r="S363">
            <v>0.92794117647058727</v>
          </cell>
          <cell r="T363">
            <v>0.44060140499611272</v>
          </cell>
          <cell r="U363">
            <v>33.262160505014364</v>
          </cell>
          <cell r="V363">
            <v>0.85834558823529328</v>
          </cell>
          <cell r="W363">
            <v>0.40755629962140433</v>
          </cell>
          <cell r="X363">
            <v>48.37388396414854</v>
          </cell>
          <cell r="Y363">
            <v>0.96499999999999997</v>
          </cell>
          <cell r="Z363">
            <v>0.45819753083747933</v>
          </cell>
          <cell r="AA363">
            <v>19.567185452679805</v>
          </cell>
          <cell r="AB363">
            <v>0.892625</v>
          </cell>
          <cell r="AC363">
            <v>0.42383271602466843</v>
          </cell>
          <cell r="AD363">
            <v>29.446041228467088</v>
          </cell>
          <cell r="AE363">
            <v>0.92500000000000004</v>
          </cell>
          <cell r="AF363">
            <v>0.43920488707219524</v>
          </cell>
          <cell r="AG363">
            <v>26.471054532270358</v>
          </cell>
          <cell r="AH363">
            <v>0.89546323529411664</v>
          </cell>
          <cell r="AI363">
            <v>0.42518035582124875</v>
          </cell>
          <cell r="AJ363">
            <v>41.932344224779619</v>
          </cell>
          <cell r="AK363">
            <v>0.82830349264705794</v>
          </cell>
          <cell r="AL363">
            <v>0.3932918291346551</v>
          </cell>
          <cell r="AM363">
            <v>59.865584680725547</v>
          </cell>
          <cell r="AN363">
            <v>0.85834558823529328</v>
          </cell>
          <cell r="AO363">
            <v>0.40755629962140433</v>
          </cell>
          <cell r="AP363">
            <v>54.441373390223156</v>
          </cell>
          <cell r="AQ363">
            <v>0.892625</v>
          </cell>
          <cell r="AR363">
            <v>0.42383271602466843</v>
          </cell>
          <cell r="AS363">
            <v>33.683921165532418</v>
          </cell>
          <cell r="AT363">
            <v>0.82830349264705794</v>
          </cell>
          <cell r="AU363">
            <v>0.3932918291346551</v>
          </cell>
          <cell r="AV363">
            <v>67.065105457910377</v>
          </cell>
        </row>
        <row r="364">
          <cell r="B364">
            <v>100</v>
          </cell>
          <cell r="C364">
            <v>0.50177864434808439</v>
          </cell>
          <cell r="D364">
            <v>0.93137254901960687</v>
          </cell>
          <cell r="E364">
            <v>0.46734285503007811</v>
          </cell>
          <cell r="F364">
            <v>16.355233724711006</v>
          </cell>
          <cell r="G364">
            <v>0.96499999999999997</v>
          </cell>
          <cell r="H364">
            <v>0.48421639179590142</v>
          </cell>
          <cell r="I364">
            <v>9.1532034231627097</v>
          </cell>
          <cell r="J364">
            <v>1</v>
          </cell>
          <cell r="K364">
            <v>0.50177864434808439</v>
          </cell>
          <cell r="L364">
            <v>7.8553988994875557</v>
          </cell>
          <cell r="M364">
            <v>0.92500000000000004</v>
          </cell>
          <cell r="N364">
            <v>0.4641452460219781</v>
          </cell>
          <cell r="O364">
            <v>12.905613497552988</v>
          </cell>
          <cell r="P364">
            <v>0.8987745098039206</v>
          </cell>
          <cell r="Q364">
            <v>0.45098585510402533</v>
          </cell>
          <cell r="R364">
            <v>21.294592525865127</v>
          </cell>
          <cell r="S364">
            <v>0.93137254901960687</v>
          </cell>
          <cell r="T364">
            <v>0.46734285503007811</v>
          </cell>
          <cell r="U364">
            <v>18.606805853298827</v>
          </cell>
          <cell r="V364">
            <v>0.86151960784313641</v>
          </cell>
          <cell r="W364">
            <v>0.43229214090282231</v>
          </cell>
          <cell r="X364">
            <v>28.658802817404968</v>
          </cell>
          <cell r="Y364">
            <v>0.96499999999999997</v>
          </cell>
          <cell r="Z364">
            <v>0.48421639179590142</v>
          </cell>
          <cell r="AA364">
            <v>10.601549392822875</v>
          </cell>
          <cell r="AB364">
            <v>0.892625</v>
          </cell>
          <cell r="AC364">
            <v>0.44790016241120884</v>
          </cell>
          <cell r="AD364">
            <v>16.965845598431518</v>
          </cell>
          <cell r="AE364">
            <v>0.92500000000000004</v>
          </cell>
          <cell r="AF364">
            <v>0.4641452460219781</v>
          </cell>
          <cell r="AG364">
            <v>14.844838015742635</v>
          </cell>
          <cell r="AH364">
            <v>0.8987745098039206</v>
          </cell>
          <cell r="AI364">
            <v>0.45098585510402533</v>
          </cell>
          <cell r="AJ364">
            <v>24.103535186868733</v>
          </cell>
          <cell r="AK364">
            <v>0.83136642156862661</v>
          </cell>
          <cell r="AL364">
            <v>0.41716191597122348</v>
          </cell>
          <cell r="AM364">
            <v>36.320939379427408</v>
          </cell>
          <cell r="AN364">
            <v>0.86151960784313641</v>
          </cell>
          <cell r="AO364">
            <v>0.43229214090282231</v>
          </cell>
          <cell r="AP364">
            <v>32.253448704996615</v>
          </cell>
          <cell r="AQ364">
            <v>0.892625</v>
          </cell>
          <cell r="AR364">
            <v>0.44790016241120884</v>
          </cell>
          <cell r="AS364">
            <v>19.407573371583997</v>
          </cell>
          <cell r="AT364">
            <v>0.83136642156862661</v>
          </cell>
          <cell r="AU364">
            <v>0.41716191597122348</v>
          </cell>
          <cell r="AV364">
            <v>40.688947461260263</v>
          </cell>
        </row>
        <row r="365">
          <cell r="B365">
            <v>101</v>
          </cell>
          <cell r="C365">
            <v>0.52809811162510445</v>
          </cell>
          <cell r="D365">
            <v>0.93480392156862646</v>
          </cell>
          <cell r="E365">
            <v>0.49366818572013388</v>
          </cell>
          <cell r="F365">
            <v>8.7117321011203455</v>
          </cell>
          <cell r="G365">
            <v>0.96499999999999997</v>
          </cell>
          <cell r="H365">
            <v>0.50961467771822577</v>
          </cell>
          <cell r="I365">
            <v>4.7210722882249687</v>
          </cell>
          <cell r="J365">
            <v>1</v>
          </cell>
          <cell r="K365">
            <v>0.52809811162510445</v>
          </cell>
          <cell r="L365">
            <v>3.9137274888892559</v>
          </cell>
          <cell r="M365">
            <v>0.92500000000000004</v>
          </cell>
          <cell r="N365">
            <v>0.48849075325322167</v>
          </cell>
          <cell r="O365">
            <v>6.9155343456666944</v>
          </cell>
          <cell r="P365">
            <v>0.90208578431372455</v>
          </cell>
          <cell r="Q365">
            <v>0.47638979921992919</v>
          </cell>
          <cell r="R365">
            <v>11.691032506496056</v>
          </cell>
          <cell r="S365">
            <v>0.93480392156862646</v>
          </cell>
          <cell r="T365">
            <v>0.49366818572013388</v>
          </cell>
          <cell r="U365">
            <v>9.9110480828277847</v>
          </cell>
          <cell r="V365">
            <v>0.86469362745097955</v>
          </cell>
          <cell r="W365">
            <v>0.4566430717911239</v>
          </cell>
          <cell r="X365">
            <v>16.269827591757139</v>
          </cell>
          <cell r="Y365">
            <v>0.96499999999999997</v>
          </cell>
          <cell r="Z365">
            <v>0.50961467771822577</v>
          </cell>
          <cell r="AA365">
            <v>5.4681053983841519</v>
          </cell>
          <cell r="AB365">
            <v>0.892625</v>
          </cell>
          <cell r="AC365">
            <v>0.47139357688935885</v>
          </cell>
          <cell r="AD365">
            <v>9.3668405994505477</v>
          </cell>
          <cell r="AE365">
            <v>0.92500000000000004</v>
          </cell>
          <cell r="AF365">
            <v>0.48849075325322167</v>
          </cell>
          <cell r="AG365">
            <v>7.9546770227693555</v>
          </cell>
          <cell r="AH365">
            <v>0.90208578431372455</v>
          </cell>
          <cell r="AI365">
            <v>0.47638979921992919</v>
          </cell>
          <cell r="AJ365">
            <v>13.233181759588774</v>
          </cell>
          <cell r="AK365">
            <v>0.83442935049019529</v>
          </cell>
          <cell r="AL365">
            <v>0.44066056427843453</v>
          </cell>
          <cell r="AM365">
            <v>21.16922671803081</v>
          </cell>
          <cell r="AN365">
            <v>0.86469362745097955</v>
          </cell>
          <cell r="AO365">
            <v>0.4566430717911239</v>
          </cell>
          <cell r="AP365">
            <v>18.310536312814268</v>
          </cell>
          <cell r="AQ365">
            <v>0.892625</v>
          </cell>
          <cell r="AR365">
            <v>0.47139357688935885</v>
          </cell>
          <cell r="AS365">
            <v>10.714918106444072</v>
          </cell>
          <cell r="AT365">
            <v>0.83442935049019529</v>
          </cell>
          <cell r="AU365">
            <v>0.44066056427843453</v>
          </cell>
          <cell r="AV365">
            <v>23.715068179468485</v>
          </cell>
        </row>
        <row r="366">
          <cell r="B366">
            <v>102</v>
          </cell>
          <cell r="C366">
            <v>0.55301998681124775</v>
          </cell>
          <cell r="D366">
            <v>0.93823529411764606</v>
          </cell>
          <cell r="E366">
            <v>0.51886286997878783</v>
          </cell>
          <cell r="F366">
            <v>4.4110271202804139</v>
          </cell>
          <cell r="G366">
            <v>0.96499999999999997</v>
          </cell>
          <cell r="H366">
            <v>0.53366428727285409</v>
          </cell>
          <cell r="I366">
            <v>2.3151445555767545</v>
          </cell>
          <cell r="J366">
            <v>1</v>
          </cell>
          <cell r="K366">
            <v>0.55301998681124775</v>
          </cell>
          <cell r="L366">
            <v>1.8468953925915779</v>
          </cell>
          <cell r="M366">
            <v>0.92500000000000004</v>
          </cell>
          <cell r="N366">
            <v>0.51154348780040415</v>
          </cell>
          <cell r="O366">
            <v>3.5373597640034453</v>
          </cell>
          <cell r="P366">
            <v>0.90539705882352839</v>
          </cell>
          <cell r="Q366">
            <v>0.50070266952953013</v>
          </cell>
          <cell r="R366">
            <v>6.1215438780527345</v>
          </cell>
          <cell r="S366">
            <v>0.93823529411764606</v>
          </cell>
          <cell r="T366">
            <v>0.51886286997878783</v>
          </cell>
          <cell r="U366">
            <v>5.0182789571931803</v>
          </cell>
          <cell r="V366">
            <v>0.86786764705882269</v>
          </cell>
          <cell r="W366">
            <v>0.47994815473037872</v>
          </cell>
          <cell r="X366">
            <v>8.8403235427451765</v>
          </cell>
          <cell r="Y366">
            <v>0.96499999999999997</v>
          </cell>
          <cell r="Z366">
            <v>0.53366428727285409</v>
          </cell>
          <cell r="AA366">
            <v>2.681478628057322</v>
          </cell>
          <cell r="AB366">
            <v>0.892625</v>
          </cell>
          <cell r="AC366">
            <v>0.49363946572739004</v>
          </cell>
          <cell r="AD366">
            <v>4.9513721051230872</v>
          </cell>
          <cell r="AE366">
            <v>0.92500000000000004</v>
          </cell>
          <cell r="AF366">
            <v>0.51154348780040415</v>
          </cell>
          <cell r="AG366">
            <v>4.0688908520306581</v>
          </cell>
          <cell r="AH366">
            <v>0.90539705882352839</v>
          </cell>
          <cell r="AI366">
            <v>0.50070266952953013</v>
          </cell>
          <cell r="AJ366">
            <v>6.9290289580974491</v>
          </cell>
          <cell r="AK366">
            <v>0.83749227941176385</v>
          </cell>
          <cell r="AL366">
            <v>0.46314996931481545</v>
          </cell>
          <cell r="AM366">
            <v>11.840783327125243</v>
          </cell>
          <cell r="AN366">
            <v>0.86786764705882269</v>
          </cell>
          <cell r="AO366">
            <v>0.47994815473037872</v>
          </cell>
          <cell r="AP366">
            <v>9.9491567647878423</v>
          </cell>
          <cell r="AQ366">
            <v>0.892625</v>
          </cell>
          <cell r="AR366">
            <v>0.49363946572739004</v>
          </cell>
          <cell r="AS366">
            <v>5.663974534170845</v>
          </cell>
          <cell r="AT366">
            <v>0.83749227941176385</v>
          </cell>
          <cell r="AU366">
            <v>0.46314996931481545</v>
          </cell>
          <cell r="AV366">
            <v>13.264772853602357</v>
          </cell>
        </row>
        <row r="367">
          <cell r="B367">
            <v>103</v>
          </cell>
          <cell r="C367">
            <v>0.57783965247604385</v>
          </cell>
          <cell r="D367">
            <v>0.94166666666666565</v>
          </cell>
          <cell r="E367">
            <v>0.54413233941494066</v>
          </cell>
          <cell r="F367">
            <v>2.1223089290974504</v>
          </cell>
          <cell r="G367">
            <v>0.96499999999999997</v>
          </cell>
          <cell r="H367">
            <v>0.55761526463938227</v>
          </cell>
          <cell r="I367">
            <v>1.0796345863912573</v>
          </cell>
          <cell r="J367">
            <v>1</v>
          </cell>
          <cell r="K367">
            <v>0.57783965247604385</v>
          </cell>
          <cell r="L367">
            <v>0.82552532693882918</v>
          </cell>
          <cell r="M367">
            <v>0.92500000000000004</v>
          </cell>
          <cell r="N367">
            <v>0.53450167854034059</v>
          </cell>
          <cell r="O367">
            <v>1.7278464127203084</v>
          </cell>
          <cell r="P367">
            <v>0.90870833333333234</v>
          </cell>
          <cell r="Q367">
            <v>0.52508770753541778</v>
          </cell>
          <cell r="R367">
            <v>3.0564705166695778</v>
          </cell>
          <cell r="S367">
            <v>0.94166666666666565</v>
          </cell>
          <cell r="T367">
            <v>0.54413233941494066</v>
          </cell>
          <cell r="U367">
            <v>2.4144803351097681</v>
          </cell>
          <cell r="V367">
            <v>0.87104166666666583</v>
          </cell>
          <cell r="W367">
            <v>0.50332241395882016</v>
          </cell>
          <cell r="X367">
            <v>4.5974265711851041</v>
          </cell>
          <cell r="Y367">
            <v>0.96499999999999997</v>
          </cell>
          <cell r="Z367">
            <v>0.55761526463938227</v>
          </cell>
          <cell r="AA367">
            <v>1.2504692471777206</v>
          </cell>
          <cell r="AB367">
            <v>0.892625</v>
          </cell>
          <cell r="AC367">
            <v>0.51579411979142864</v>
          </cell>
          <cell r="AD367">
            <v>2.507179424532624</v>
          </cell>
          <cell r="AE367">
            <v>0.92500000000000004</v>
          </cell>
          <cell r="AF367">
            <v>0.53450167854034059</v>
          </cell>
          <cell r="AG367">
            <v>1.9874762341037371</v>
          </cell>
          <cell r="AH367">
            <v>0.90870833333333234</v>
          </cell>
          <cell r="AI367">
            <v>0.52508770753541778</v>
          </cell>
          <cell r="AJ367">
            <v>3.4596456615306375</v>
          </cell>
          <cell r="AK367">
            <v>0.84055520833333242</v>
          </cell>
          <cell r="AL367">
            <v>0.48570612947026143</v>
          </cell>
          <cell r="AM367">
            <v>6.3567248925038085</v>
          </cell>
          <cell r="AN367">
            <v>0.87104166666666583</v>
          </cell>
          <cell r="AO367">
            <v>0.50332241395882016</v>
          </cell>
          <cell r="AP367">
            <v>5.174077334404652</v>
          </cell>
          <cell r="AQ367">
            <v>0.892625</v>
          </cell>
          <cell r="AR367">
            <v>0.51579411979142864</v>
          </cell>
          <cell r="AS367">
            <v>2.8680131712292063</v>
          </cell>
          <cell r="AT367">
            <v>0.84055520833333242</v>
          </cell>
          <cell r="AU367">
            <v>0.48570612947026143</v>
          </cell>
          <cell r="AV367">
            <v>7.1211937134884291</v>
          </cell>
        </row>
        <row r="368">
          <cell r="B368">
            <v>104</v>
          </cell>
          <cell r="C368">
            <v>0.60234147072756861</v>
          </cell>
          <cell r="D368">
            <v>0.94509803921568525</v>
          </cell>
          <cell r="E368">
            <v>0.56927174292291716</v>
          </cell>
          <cell r="F368">
            <v>0.9674920065464373</v>
          </cell>
          <cell r="G368">
            <v>0.96499999999999997</v>
          </cell>
          <cell r="H368">
            <v>0.58125951925210373</v>
          </cell>
          <cell r="I368">
            <v>0.47761386078686635</v>
          </cell>
          <cell r="J368">
            <v>1</v>
          </cell>
          <cell r="K368">
            <v>0.60234147072756861</v>
          </cell>
          <cell r="L368">
            <v>0.34850405891032366</v>
          </cell>
          <cell r="M368">
            <v>0.92500000000000004</v>
          </cell>
          <cell r="N368">
            <v>0.55716586042300098</v>
          </cell>
          <cell r="O368">
            <v>0.80430960486139746</v>
          </cell>
          <cell r="P368">
            <v>0.91201960784313618</v>
          </cell>
          <cell r="Q368">
            <v>0.54934723192061496</v>
          </cell>
          <cell r="R368">
            <v>1.4515554199219554</v>
          </cell>
          <cell r="S368">
            <v>0.94509803921568525</v>
          </cell>
          <cell r="T368">
            <v>0.56927174292291716</v>
          </cell>
          <cell r="U368">
            <v>1.1006835018951202</v>
          </cell>
          <cell r="V368">
            <v>0.87421568627450885</v>
          </cell>
          <cell r="W368">
            <v>0.52657636220369841</v>
          </cell>
          <cell r="X368">
            <v>2.283438731377796</v>
          </cell>
          <cell r="Y368">
            <v>0.96499999999999997</v>
          </cell>
          <cell r="Z368">
            <v>0.58125951925210373</v>
          </cell>
          <cell r="AA368">
            <v>0.55318850698930677</v>
          </cell>
          <cell r="AB368">
            <v>0.892625</v>
          </cell>
          <cell r="AC368">
            <v>0.53766505530819597</v>
          </cell>
          <cell r="AD368">
            <v>1.2139910200966386</v>
          </cell>
          <cell r="AE368">
            <v>0.92500000000000004</v>
          </cell>
          <cell r="AF368">
            <v>0.55716586042300098</v>
          </cell>
          <cell r="AG368">
            <v>0.92516685091625472</v>
          </cell>
          <cell r="AH368">
            <v>0.91201960784313618</v>
          </cell>
          <cell r="AI368">
            <v>0.54934723192061496</v>
          </cell>
          <cell r="AJ368">
            <v>1.6430282522326611</v>
          </cell>
          <cell r="AK368">
            <v>0.84361813725490098</v>
          </cell>
          <cell r="AL368">
            <v>0.50814618952656887</v>
          </cell>
          <cell r="AM368">
            <v>3.2692246488585202</v>
          </cell>
          <cell r="AN368">
            <v>0.87421568627450885</v>
          </cell>
          <cell r="AO368">
            <v>0.52657636220369841</v>
          </cell>
          <cell r="AP368">
            <v>2.5698482404424849</v>
          </cell>
          <cell r="AQ368">
            <v>0.892625</v>
          </cell>
          <cell r="AR368">
            <v>0.53766505530819597</v>
          </cell>
          <cell r="AS368">
            <v>1.3887088420248139</v>
          </cell>
          <cell r="AT368">
            <v>0.84361813725490098</v>
          </cell>
          <cell r="AU368">
            <v>0.50814618952656887</v>
          </cell>
          <cell r="AV368">
            <v>3.6623862777020069</v>
          </cell>
        </row>
        <row r="369">
          <cell r="B369">
            <v>105</v>
          </cell>
          <cell r="C369">
            <v>0.62629751832368319</v>
          </cell>
          <cell r="D369">
            <v>0.94852941176470484</v>
          </cell>
          <cell r="E369">
            <v>0.5940616166452577</v>
          </cell>
          <cell r="F369">
            <v>0.41672614571575656</v>
          </cell>
          <cell r="G369">
            <v>0.96499999999999997</v>
          </cell>
          <cell r="H369">
            <v>0.60437710518235421</v>
          </cell>
          <cell r="I369">
            <v>0.19999625767775123</v>
          </cell>
          <cell r="J369">
            <v>1</v>
          </cell>
          <cell r="K369">
            <v>0.62629751832368319</v>
          </cell>
          <cell r="L369">
            <v>0.13858561151175208</v>
          </cell>
          <cell r="M369">
            <v>0.92500000000000004</v>
          </cell>
          <cell r="N369">
            <v>0.57932520444940694</v>
          </cell>
          <cell r="O369">
            <v>0.35617575182231304</v>
          </cell>
          <cell r="P369">
            <v>0.91533088235294013</v>
          </cell>
          <cell r="Q369">
            <v>0.57326946006267365</v>
          </cell>
          <cell r="R369">
            <v>0.65414746800846335</v>
          </cell>
          <cell r="S369">
            <v>0.94852941176470484</v>
          </cell>
          <cell r="T369">
            <v>0.5940616166452577</v>
          </cell>
          <cell r="U369">
            <v>0.47409548636478516</v>
          </cell>
          <cell r="V369">
            <v>0.87738970588235199</v>
          </cell>
          <cell r="W369">
            <v>0.54950699539686332</v>
          </cell>
          <cell r="X369">
            <v>1.0810338708938481</v>
          </cell>
          <cell r="Y369">
            <v>0.96499999999999997</v>
          </cell>
          <cell r="Z369">
            <v>0.60437710518235421</v>
          </cell>
          <cell r="AA369">
            <v>0.23164242136091329</v>
          </cell>
          <cell r="AB369">
            <v>0.892625</v>
          </cell>
          <cell r="AC369">
            <v>0.55904882229367769</v>
          </cell>
          <cell r="AD369">
            <v>0.56127047113272621</v>
          </cell>
          <cell r="AE369">
            <v>0.92500000000000004</v>
          </cell>
          <cell r="AF369">
            <v>0.57932520444940694</v>
          </cell>
          <cell r="AG369">
            <v>0.4096954663906614</v>
          </cell>
          <cell r="AH369">
            <v>0.91533088235294013</v>
          </cell>
          <cell r="AI369">
            <v>0.57326946006267365</v>
          </cell>
          <cell r="AJ369">
            <v>0.74043522990128274</v>
          </cell>
          <cell r="AK369">
            <v>0.84668106617646965</v>
          </cell>
          <cell r="AL369">
            <v>0.53027425055797317</v>
          </cell>
          <cell r="AM369">
            <v>1.6079806008347279</v>
          </cell>
          <cell r="AN369">
            <v>0.87738970588235199</v>
          </cell>
          <cell r="AO369">
            <v>0.54950699539686332</v>
          </cell>
          <cell r="AP369">
            <v>1.2166269025747058</v>
          </cell>
          <cell r="AQ369">
            <v>0.892625</v>
          </cell>
          <cell r="AR369">
            <v>0.55904882229367769</v>
          </cell>
          <cell r="AS369">
            <v>0.64204862567056153</v>
          </cell>
          <cell r="AT369">
            <v>0.84668106617646965</v>
          </cell>
          <cell r="AU369">
            <v>0.53027425055797317</v>
          </cell>
          <cell r="AV369">
            <v>1.8013586461133377</v>
          </cell>
        </row>
        <row r="370">
          <cell r="B370">
            <v>106</v>
          </cell>
          <cell r="C370">
            <v>0.64949130374905295</v>
          </cell>
          <cell r="D370">
            <v>0.95196078431372444</v>
          </cell>
          <cell r="E370">
            <v>0.61829025092189183</v>
          </cell>
          <cell r="F370">
            <v>0.16916513789350698</v>
          </cell>
          <cell r="G370">
            <v>0.96499999999999997</v>
          </cell>
          <cell r="H370">
            <v>0.62675910811783608</v>
          </cell>
          <cell r="I370">
            <v>7.9123098415167764E-2</v>
          </cell>
          <cell r="J370">
            <v>1</v>
          </cell>
          <cell r="K370">
            <v>0.64949130374905295</v>
          </cell>
          <cell r="L370">
            <v>5.1789786946571693E-2</v>
          </cell>
          <cell r="M370">
            <v>0.92500000000000004</v>
          </cell>
          <cell r="N370">
            <v>0.60077945596787397</v>
          </cell>
          <cell r="O370">
            <v>0.14983416157793031</v>
          </cell>
          <cell r="P370">
            <v>0.91864215686274409</v>
          </cell>
          <cell r="Q370">
            <v>0.59665009213962572</v>
          </cell>
          <cell r="R370">
            <v>0.27914470222188648</v>
          </cell>
          <cell r="S370">
            <v>0.95196078431372444</v>
          </cell>
          <cell r="T370">
            <v>0.61829025092189183</v>
          </cell>
          <cell r="U370">
            <v>0.19245355529070116</v>
          </cell>
          <cell r="V370">
            <v>0.88056372549019513</v>
          </cell>
          <cell r="W370">
            <v>0.57191848210274998</v>
          </cell>
          <cell r="X370">
            <v>0.48699819657672894</v>
          </cell>
          <cell r="Y370">
            <v>0.96499999999999997</v>
          </cell>
          <cell r="Z370">
            <v>0.62675910811783608</v>
          </cell>
          <cell r="AA370">
            <v>9.1643045301373377E-2</v>
          </cell>
          <cell r="AB370">
            <v>0.892625</v>
          </cell>
          <cell r="AC370">
            <v>0.57975217500899834</v>
          </cell>
          <cell r="AD370">
            <v>0.24749287525775801</v>
          </cell>
          <cell r="AE370">
            <v>0.92500000000000004</v>
          </cell>
          <cell r="AF370">
            <v>0.60077945596787397</v>
          </cell>
          <cell r="AG370">
            <v>0.17234855656189635</v>
          </cell>
          <cell r="AH370">
            <v>0.91864215686274409</v>
          </cell>
          <cell r="AI370">
            <v>0.59665009213962572</v>
          </cell>
          <cell r="AJ370">
            <v>0.31596632544439274</v>
          </cell>
          <cell r="AK370">
            <v>0.84974399509803833</v>
          </cell>
          <cell r="AL370">
            <v>0.55190133522915374</v>
          </cell>
          <cell r="AM370">
            <v>0.75530989281533312</v>
          </cell>
          <cell r="AN370">
            <v>0.88056372549019513</v>
          </cell>
          <cell r="AO370">
            <v>0.57191848210274998</v>
          </cell>
          <cell r="AP370">
            <v>0.5480819088218869</v>
          </cell>
          <cell r="AQ370">
            <v>0.892625</v>
          </cell>
          <cell r="AR370">
            <v>0.57975217500899834</v>
          </cell>
          <cell r="AS370">
            <v>0.28311209763415979</v>
          </cell>
          <cell r="AT370">
            <v>0.84974399509803833</v>
          </cell>
          <cell r="AU370">
            <v>0.55190133522915374</v>
          </cell>
          <cell r="AV370">
            <v>0.84614454005946238</v>
          </cell>
        </row>
        <row r="371">
          <cell r="B371">
            <v>107</v>
          </cell>
          <cell r="C371">
            <v>0.67194877077577309</v>
          </cell>
          <cell r="D371">
            <v>0.95539215686274404</v>
          </cell>
          <cell r="E371">
            <v>0.64197458541273544</v>
          </cell>
          <cell r="F371">
            <v>6.4571982338094122E-2</v>
          </cell>
          <cell r="G371">
            <v>0.96499999999999997</v>
          </cell>
          <cell r="H371">
            <v>0.64843056379862096</v>
          </cell>
          <cell r="I371">
            <v>2.9531975820957446E-2</v>
          </cell>
          <cell r="J371">
            <v>1</v>
          </cell>
          <cell r="K371">
            <v>0.67194877077577309</v>
          </cell>
          <cell r="L371">
            <v>1.8152770701757161E-2</v>
          </cell>
          <cell r="M371">
            <v>0.92500000000000004</v>
          </cell>
          <cell r="N371">
            <v>0.62155261296759012</v>
          </cell>
          <cell r="O371">
            <v>5.9816875499738811E-2</v>
          </cell>
          <cell r="P371">
            <v>0.92195343137254793</v>
          </cell>
          <cell r="Q371">
            <v>0.61950547492328967</v>
          </cell>
          <cell r="R371">
            <v>0.11259298992090952</v>
          </cell>
          <cell r="S371">
            <v>0.95539215686274404</v>
          </cell>
          <cell r="T371">
            <v>0.64197458541273544</v>
          </cell>
          <cell r="U371">
            <v>7.3461398299203354E-2</v>
          </cell>
          <cell r="V371">
            <v>0.88373774509803826</v>
          </cell>
          <cell r="W371">
            <v>0.59382649150678035</v>
          </cell>
          <cell r="X371">
            <v>0.20847492720378946</v>
          </cell>
          <cell r="Y371">
            <v>0.96499999999999997</v>
          </cell>
          <cell r="Z371">
            <v>0.64843056379862096</v>
          </cell>
          <cell r="AA371">
            <v>3.420493196308215E-2</v>
          </cell>
          <cell r="AB371">
            <v>0.892625</v>
          </cell>
          <cell r="AC371">
            <v>0.59979827151372445</v>
          </cell>
          <cell r="AD371">
            <v>0.10400834252784209</v>
          </cell>
          <cell r="AE371">
            <v>0.92500000000000004</v>
          </cell>
          <cell r="AF371">
            <v>0.62155261296759012</v>
          </cell>
          <cell r="AG371">
            <v>6.88050845137919E-2</v>
          </cell>
          <cell r="AH371">
            <v>0.92195343137254793</v>
          </cell>
          <cell r="AI371">
            <v>0.61950547492328967</v>
          </cell>
          <cell r="AJ371">
            <v>0.12744498825497685</v>
          </cell>
          <cell r="AK371">
            <v>0.85280692401960689</v>
          </cell>
          <cell r="AL371">
            <v>0.57304256430404299</v>
          </cell>
          <cell r="AM371">
            <v>0.33845335445876179</v>
          </cell>
          <cell r="AN371">
            <v>0.88373774509803826</v>
          </cell>
          <cell r="AO371">
            <v>0.59382649150678035</v>
          </cell>
          <cell r="AP371">
            <v>0.23462373546049553</v>
          </cell>
          <cell r="AQ371">
            <v>0.892625</v>
          </cell>
          <cell r="AR371">
            <v>0.59979827151372445</v>
          </cell>
          <cell r="AS371">
            <v>0.11897724325939575</v>
          </cell>
          <cell r="AT371">
            <v>0.85280692401960689</v>
          </cell>
          <cell r="AU371">
            <v>0.57304256430404299</v>
          </cell>
          <cell r="AV371">
            <v>0.37915623860378694</v>
          </cell>
        </row>
        <row r="372">
          <cell r="B372">
            <v>108</v>
          </cell>
          <cell r="C372">
            <v>0.69372146652301137</v>
          </cell>
          <cell r="D372">
            <v>0.95882352941176363</v>
          </cell>
          <cell r="E372">
            <v>0.66515646496029834</v>
          </cell>
          <cell r="F372">
            <v>2.3118410747317672E-2</v>
          </cell>
          <cell r="G372">
            <v>0.96499999999999997</v>
          </cell>
          <cell r="H372">
            <v>0.6694412151947059</v>
          </cell>
          <cell r="I372">
            <v>1.0382540089286768E-2</v>
          </cell>
          <cell r="J372">
            <v>1</v>
          </cell>
          <cell r="K372">
            <v>0.69372146652301137</v>
          </cell>
          <cell r="L372">
            <v>5.9550387425369687E-3</v>
          </cell>
          <cell r="M372">
            <v>0.92500000000000004</v>
          </cell>
          <cell r="N372">
            <v>0.64169235653378554</v>
          </cell>
          <cell r="O372">
            <v>2.2637540233319129E-2</v>
          </cell>
          <cell r="P372">
            <v>0.92526470588235188</v>
          </cell>
          <cell r="Q372">
            <v>0.64187598868668794</v>
          </cell>
          <cell r="R372">
            <v>4.2841016226923302E-2</v>
          </cell>
          <cell r="S372">
            <v>0.95882352941176363</v>
          </cell>
          <cell r="T372">
            <v>0.66515646496029834</v>
          </cell>
          <cell r="U372">
            <v>2.6301047582232451E-2</v>
          </cell>
          <cell r="V372">
            <v>0.8869117647058814</v>
          </cell>
          <cell r="W372">
            <v>0.61526973008827601</v>
          </cell>
          <cell r="X372">
            <v>8.4676992615231733E-2</v>
          </cell>
          <cell r="Y372">
            <v>0.96499999999999997</v>
          </cell>
          <cell r="Z372">
            <v>0.6694412151947059</v>
          </cell>
          <cell r="AA372">
            <v>1.202540864556732E-2</v>
          </cell>
          <cell r="AB372">
            <v>0.892625</v>
          </cell>
          <cell r="AC372">
            <v>0.619233124055103</v>
          </cell>
          <cell r="AD372">
            <v>4.1624318456635008E-2</v>
          </cell>
          <cell r="AE372">
            <v>0.92500000000000004</v>
          </cell>
          <cell r="AF372">
            <v>0.64169235653378554</v>
          </cell>
          <cell r="AG372">
            <v>2.6039104448788673E-2</v>
          </cell>
          <cell r="AH372">
            <v>0.92526470588235188</v>
          </cell>
          <cell r="AI372">
            <v>0.64187598868668794</v>
          </cell>
          <cell r="AJ372">
            <v>4.8492120279484345E-2</v>
          </cell>
          <cell r="AK372">
            <v>0.85586985294117557</v>
          </cell>
          <cell r="AL372">
            <v>0.59373528953518639</v>
          </cell>
          <cell r="AM372">
            <v>0.14450517632240772</v>
          </cell>
          <cell r="AN372">
            <v>0.8869117647058814</v>
          </cell>
          <cell r="AO372">
            <v>0.61526973008827601</v>
          </cell>
          <cell r="AP372">
            <v>9.5297945807774495E-2</v>
          </cell>
          <cell r="AQ372">
            <v>0.892625</v>
          </cell>
          <cell r="AR372">
            <v>0.619233124055103</v>
          </cell>
          <cell r="AS372">
            <v>4.7614898402942259E-2</v>
          </cell>
          <cell r="AT372">
            <v>0.85586985294117557</v>
          </cell>
          <cell r="AU372">
            <v>0.59373528953518639</v>
          </cell>
          <cell r="AV372">
            <v>0.16188357536239731</v>
          </cell>
        </row>
        <row r="373">
          <cell r="B373">
            <v>109</v>
          </cell>
          <cell r="C373">
            <v>0.71462169996763736</v>
          </cell>
          <cell r="D373">
            <v>0.96225490196078323</v>
          </cell>
          <cell r="E373">
            <v>0.68764823384140716</v>
          </cell>
          <cell r="F373">
            <v>7.7410503791316802E-3</v>
          </cell>
          <cell r="G373">
            <v>0.96499999999999997</v>
          </cell>
          <cell r="H373">
            <v>0.68960994046877</v>
          </cell>
          <cell r="I373">
            <v>3.4320398351068838E-3</v>
          </cell>
          <cell r="J373">
            <v>1</v>
          </cell>
          <cell r="K373">
            <v>0.71462169996763736</v>
          </cell>
          <cell r="L373">
            <v>1.8239005328628732E-3</v>
          </cell>
          <cell r="M373">
            <v>0.92500000000000004</v>
          </cell>
          <cell r="N373">
            <v>0.66102507247006459</v>
          </cell>
          <cell r="O373">
            <v>8.1112036948721954E-3</v>
          </cell>
          <cell r="P373">
            <v>0.92857598039215583</v>
          </cell>
          <cell r="Q373">
            <v>0.6635805456569579</v>
          </cell>
          <cell r="R373">
            <v>1.5342396579924466E-2</v>
          </cell>
          <cell r="S373">
            <v>0.96225490196078323</v>
          </cell>
          <cell r="T373">
            <v>0.68764823384140716</v>
          </cell>
          <cell r="U373">
            <v>8.806735747682112E-3</v>
          </cell>
          <cell r="V373">
            <v>0.89008578431372454</v>
          </cell>
          <cell r="W373">
            <v>0.63607461630330164</v>
          </cell>
          <cell r="X373">
            <v>3.2577802224171164E-2</v>
          </cell>
          <cell r="Y373">
            <v>0.96499999999999997</v>
          </cell>
          <cell r="Z373">
            <v>0.68960994046877</v>
          </cell>
          <cell r="AA373">
            <v>3.9751044686658112E-3</v>
          </cell>
          <cell r="AB373">
            <v>0.892625</v>
          </cell>
          <cell r="AC373">
            <v>0.63788919493361229</v>
          </cell>
          <cell r="AD373">
            <v>1.5849161702068428E-2</v>
          </cell>
          <cell r="AE373">
            <v>0.92500000000000004</v>
          </cell>
          <cell r="AF373">
            <v>0.66102507247006459</v>
          </cell>
          <cell r="AG373">
            <v>9.3300101530160908E-3</v>
          </cell>
          <cell r="AH373">
            <v>0.92857598039215583</v>
          </cell>
          <cell r="AI373">
            <v>0.6635805456569579</v>
          </cell>
          <cell r="AJ373">
            <v>1.736619263157654E-2</v>
          </cell>
          <cell r="AK373">
            <v>0.85893278186274413</v>
          </cell>
          <cell r="AL373">
            <v>0.61381200473268605</v>
          </cell>
          <cell r="AM373">
            <v>5.8707353619289811E-2</v>
          </cell>
          <cell r="AN373">
            <v>0.89008578431372454</v>
          </cell>
          <cell r="AO373">
            <v>0.63607461630330164</v>
          </cell>
          <cell r="AP373">
            <v>3.6664004412657929E-2</v>
          </cell>
          <cell r="AQ373">
            <v>0.892625</v>
          </cell>
          <cell r="AR373">
            <v>0.63788919493361229</v>
          </cell>
          <cell r="AS373">
            <v>1.8130176113321989E-2</v>
          </cell>
          <cell r="AT373">
            <v>0.85893278186274413</v>
          </cell>
          <cell r="AU373">
            <v>0.61381200473268605</v>
          </cell>
          <cell r="AV373">
            <v>6.5767583873613172E-2</v>
          </cell>
        </row>
        <row r="374">
          <cell r="B374">
            <v>110</v>
          </cell>
          <cell r="C374">
            <v>0.73447249808929471</v>
          </cell>
          <cell r="D374">
            <v>0.96568627450980282</v>
          </cell>
          <cell r="E374">
            <v>0.70927001040975923</v>
          </cell>
          <cell r="F374">
            <v>2.4179307578444248E-3</v>
          </cell>
          <cell r="G374">
            <v>0.96499999999999997</v>
          </cell>
          <cell r="H374">
            <v>0.70876596065616937</v>
          </cell>
          <cell r="I374">
            <v>1.0652710487323784E-3</v>
          </cell>
          <cell r="J374">
            <v>1</v>
          </cell>
          <cell r="K374">
            <v>0.73447249808929471</v>
          </cell>
          <cell r="L374">
            <v>5.2050163349652708E-4</v>
          </cell>
          <cell r="M374">
            <v>0.92500000000000004</v>
          </cell>
          <cell r="N374">
            <v>0.67938706073259769</v>
          </cell>
          <cell r="O374">
            <v>2.7494946846498467E-3</v>
          </cell>
          <cell r="P374">
            <v>0.93188725490195967</v>
          </cell>
          <cell r="Q374">
            <v>0.68444556004541768</v>
          </cell>
          <cell r="R374">
            <v>5.1614806857327444E-3</v>
          </cell>
          <cell r="S374">
            <v>0.96568627450980282</v>
          </cell>
          <cell r="T374">
            <v>0.70927001040975923</v>
          </cell>
          <cell r="U374">
            <v>2.7507994648805234E-3</v>
          </cell>
          <cell r="V374">
            <v>0.89325980392156767</v>
          </cell>
          <cell r="W374">
            <v>0.65607475962902739</v>
          </cell>
          <cell r="X374">
            <v>1.1855889174426645E-2</v>
          </cell>
          <cell r="Y374">
            <v>0.96499999999999997</v>
          </cell>
          <cell r="Z374">
            <v>0.70876596065616937</v>
          </cell>
          <cell r="AA374">
            <v>1.2338329126720395E-3</v>
          </cell>
          <cell r="AB374">
            <v>0.892625</v>
          </cell>
          <cell r="AC374">
            <v>0.65560851360695671</v>
          </cell>
          <cell r="AD374">
            <v>5.7391527035633586E-3</v>
          </cell>
          <cell r="AE374">
            <v>0.92500000000000004</v>
          </cell>
          <cell r="AF374">
            <v>0.67938706073259769</v>
          </cell>
          <cell r="AG374">
            <v>3.162639515472191E-3</v>
          </cell>
          <cell r="AH374">
            <v>0.93188725490195967</v>
          </cell>
          <cell r="AI374">
            <v>0.68444556004541768</v>
          </cell>
          <cell r="AJ374">
            <v>5.8423250491311382E-3</v>
          </cell>
          <cell r="AK374">
            <v>0.8619957107843127</v>
          </cell>
          <cell r="AL374">
            <v>0.63311214304201135</v>
          </cell>
          <cell r="AM374">
            <v>2.267207520168282E-2</v>
          </cell>
          <cell r="AN374">
            <v>0.89325980392156767</v>
          </cell>
          <cell r="AO374">
            <v>0.65607475962902739</v>
          </cell>
          <cell r="AP374">
            <v>1.3342961873733978E-2</v>
          </cell>
          <cell r="AQ374">
            <v>0.892625</v>
          </cell>
          <cell r="AR374">
            <v>0.65560851360695671</v>
          </cell>
          <cell r="AS374">
            <v>6.5651326683904172E-3</v>
          </cell>
          <cell r="AT374">
            <v>0.8619957107843127</v>
          </cell>
          <cell r="AU374">
            <v>0.63311214304201135</v>
          </cell>
          <cell r="AV374">
            <v>2.5398651369725599E-2</v>
          </cell>
        </row>
        <row r="375">
          <cell r="B375">
            <v>111</v>
          </cell>
          <cell r="C375">
            <v>0.75823262766483224</v>
          </cell>
          <cell r="D375">
            <v>0.96911764705882242</v>
          </cell>
          <cell r="E375">
            <v>0.73481662004577042</v>
          </cell>
          <cell r="F375">
            <v>7.0296498405803258E-4</v>
          </cell>
          <cell r="G375">
            <v>0.96499999999999997</v>
          </cell>
          <cell r="H375">
            <v>0.73169448569656304</v>
          </cell>
          <cell r="I375">
            <v>3.1024319051836918E-4</v>
          </cell>
          <cell r="J375">
            <v>1</v>
          </cell>
          <cell r="K375">
            <v>0.75823262766483224</v>
          </cell>
          <cell r="L375">
            <v>1.3820749848277432E-4</v>
          </cell>
          <cell r="M375">
            <v>0.92500000000000004</v>
          </cell>
          <cell r="N375">
            <v>0.70136518058996988</v>
          </cell>
          <cell r="O375">
            <v>8.8152357234568674E-4</v>
          </cell>
          <cell r="P375">
            <v>0.93519852941176362</v>
          </cell>
          <cell r="Q375">
            <v>0.7090980383441684</v>
          </cell>
          <cell r="R375">
            <v>1.6287281471227897E-3</v>
          </cell>
          <cell r="S375">
            <v>0.96911764705882242</v>
          </cell>
          <cell r="T375">
            <v>0.73481662004577042</v>
          </cell>
          <cell r="U375">
            <v>7.9973989978955444E-4</v>
          </cell>
          <cell r="V375">
            <v>0.89643382352941081</v>
          </cell>
          <cell r="W375">
            <v>0.67970537354233762</v>
          </cell>
          <cell r="X375">
            <v>4.077539534126296E-3</v>
          </cell>
          <cell r="Y375">
            <v>0.96499999999999997</v>
          </cell>
          <cell r="Z375">
            <v>0.73169448569656304</v>
          </cell>
          <cell r="AA375">
            <v>3.5933414303284192E-4</v>
          </cell>
          <cell r="AB375">
            <v>0.892625</v>
          </cell>
          <cell r="AC375">
            <v>0.67681739926932083</v>
          </cell>
          <cell r="AD375">
            <v>1.9765153302168381E-3</v>
          </cell>
          <cell r="AE375">
            <v>0.92500000000000004</v>
          </cell>
          <cell r="AF375">
            <v>0.70136518058996988</v>
          </cell>
          <cell r="AG375">
            <v>1.0139831508987722E-3</v>
          </cell>
          <cell r="AH375">
            <v>0.93519852941176362</v>
          </cell>
          <cell r="AI375">
            <v>0.7090980383441684</v>
          </cell>
          <cell r="AJ375">
            <v>1.843571608911204E-3</v>
          </cell>
          <cell r="AK375">
            <v>0.86505863970588137</v>
          </cell>
          <cell r="AL375">
            <v>0.65591568546835577</v>
          </cell>
          <cell r="AM375">
            <v>8.3181090835357675E-3</v>
          </cell>
          <cell r="AN375">
            <v>0.89643382352941081</v>
          </cell>
          <cell r="AO375">
            <v>0.67970537354233762</v>
          </cell>
          <cell r="AP375">
            <v>4.5889813696846811E-3</v>
          </cell>
          <cell r="AQ375">
            <v>0.892625</v>
          </cell>
          <cell r="AR375">
            <v>0.67681739926932083</v>
          </cell>
          <cell r="AS375">
            <v>2.2609757980345023E-3</v>
          </cell>
          <cell r="AT375">
            <v>0.86505863970588137</v>
          </cell>
          <cell r="AU375">
            <v>0.65591568546835577</v>
          </cell>
          <cell r="AV375">
            <v>9.3184567706617073E-3</v>
          </cell>
        </row>
        <row r="376">
          <cell r="B376">
            <v>112</v>
          </cell>
          <cell r="C376">
            <v>0.78074850796173001</v>
          </cell>
          <cell r="D376">
            <v>0.97254901960784201</v>
          </cell>
          <cell r="E376">
            <v>0.759316195978466</v>
          </cell>
          <cell r="F376">
            <v>1.8641463046198018E-4</v>
          </cell>
          <cell r="G376">
            <v>0.96499999999999997</v>
          </cell>
          <cell r="H376">
            <v>0.75342231018306949</v>
          </cell>
          <cell r="I376">
            <v>8.3239958791170217E-5</v>
          </cell>
          <cell r="J376">
            <v>1</v>
          </cell>
          <cell r="K376">
            <v>0.78074850796173001</v>
          </cell>
          <cell r="L376">
            <v>3.341406374519703E-5</v>
          </cell>
          <cell r="M376">
            <v>0.92500000000000004</v>
          </cell>
          <cell r="N376">
            <v>0.72219236986460034</v>
          </cell>
          <cell r="O376">
            <v>2.6325363283313878E-4</v>
          </cell>
          <cell r="P376">
            <v>0.93850980392156746</v>
          </cell>
          <cell r="Q376">
            <v>0.7327401291192196</v>
          </cell>
          <cell r="R376">
            <v>4.738002130020874E-4</v>
          </cell>
          <cell r="S376">
            <v>0.97254901960784201</v>
          </cell>
          <cell r="T376">
            <v>0.759316195978466</v>
          </cell>
          <cell r="U376">
            <v>2.1207772971045091E-4</v>
          </cell>
          <cell r="V376">
            <v>0.89960784313725395</v>
          </cell>
          <cell r="W376">
            <v>0.70236748128008109</v>
          </cell>
          <cell r="X376">
            <v>1.3060140019493327E-3</v>
          </cell>
          <cell r="Y376">
            <v>0.96499999999999997</v>
          </cell>
          <cell r="Z376">
            <v>0.75342231018306949</v>
          </cell>
          <cell r="AA376">
            <v>9.6411332053211434E-5</v>
          </cell>
          <cell r="AB376">
            <v>0.892625</v>
          </cell>
          <cell r="AC376">
            <v>0.69691563691933922</v>
          </cell>
          <cell r="AD376">
            <v>6.3877536480353488E-4</v>
          </cell>
          <cell r="AE376">
            <v>0.92500000000000004</v>
          </cell>
          <cell r="AF376">
            <v>0.72219236986460034</v>
          </cell>
          <cell r="AG376">
            <v>3.0281067515346816E-4</v>
          </cell>
          <cell r="AH376">
            <v>0.93850980392156746</v>
          </cell>
          <cell r="AI376">
            <v>0.7327401291192196</v>
          </cell>
          <cell r="AJ376">
            <v>5.3629859748526682E-4</v>
          </cell>
          <cell r="AK376">
            <v>0.86812156862744994</v>
          </cell>
          <cell r="AL376">
            <v>0.67778461943527812</v>
          </cell>
          <cell r="AM376">
            <v>2.8621308622078481E-3</v>
          </cell>
          <cell r="AN376">
            <v>0.89960784313725395</v>
          </cell>
          <cell r="AO376">
            <v>0.70236748128008109</v>
          </cell>
          <cell r="AP376">
            <v>1.4698260736243267E-3</v>
          </cell>
          <cell r="AQ376">
            <v>0.892625</v>
          </cell>
          <cell r="AR376">
            <v>0.69691563691933922</v>
          </cell>
          <cell r="AS376">
            <v>7.3070803859791322E-4</v>
          </cell>
          <cell r="AT376">
            <v>0.86812156862744994</v>
          </cell>
          <cell r="AU376">
            <v>0.67778461943527812</v>
          </cell>
          <cell r="AV376">
            <v>3.2063348104258925E-3</v>
          </cell>
        </row>
        <row r="377">
          <cell r="B377">
            <v>113</v>
          </cell>
          <cell r="C377">
            <v>0.80198732903079983</v>
          </cell>
          <cell r="D377">
            <v>0.97598039215686161</v>
          </cell>
          <cell r="E377">
            <v>0.78272390789231405</v>
          </cell>
          <cell r="F377">
            <v>4.4866982384857917E-5</v>
          </cell>
          <cell r="G377">
            <v>0.96499999999999997</v>
          </cell>
          <cell r="H377">
            <v>0.77391777251472182</v>
          </cell>
          <cell r="I377">
            <v>2.0525116739183249E-5</v>
          </cell>
          <cell r="J377">
            <v>1</v>
          </cell>
          <cell r="K377">
            <v>0.80198732903079983</v>
          </cell>
          <cell r="L377">
            <v>7.3260833311963124E-6</v>
          </cell>
          <cell r="M377">
            <v>0.92500000000000004</v>
          </cell>
          <cell r="N377">
            <v>0.74183827935348989</v>
          </cell>
          <cell r="O377">
            <v>7.3133867861908917E-5</v>
          </cell>
          <cell r="P377">
            <v>0.94182107843137142</v>
          </cell>
          <cell r="Q377">
            <v>0.75532857111608298</v>
          </cell>
          <cell r="R377">
            <v>1.2662778375022412E-4</v>
          </cell>
          <cell r="S377">
            <v>0.97598039215686161</v>
          </cell>
          <cell r="T377">
            <v>0.78272390789231405</v>
          </cell>
          <cell r="U377">
            <v>5.1043674734962028E-5</v>
          </cell>
          <cell r="V377">
            <v>0.90278186274509709</v>
          </cell>
          <cell r="W377">
            <v>0.72401961480039057</v>
          </cell>
          <cell r="X377">
            <v>3.88712236883661E-4</v>
          </cell>
          <cell r="Y377">
            <v>0.96499999999999997</v>
          </cell>
          <cell r="Z377">
            <v>0.77391777251472182</v>
          </cell>
          <cell r="AA377">
            <v>2.3772883529853858E-5</v>
          </cell>
          <cell r="AB377">
            <v>0.892625</v>
          </cell>
          <cell r="AC377">
            <v>0.71587393957611767</v>
          </cell>
          <cell r="AD377">
            <v>1.9360282459309611E-4</v>
          </cell>
          <cell r="AE377">
            <v>0.92500000000000004</v>
          </cell>
          <cell r="AF377">
            <v>0.74183827935348989</v>
          </cell>
          <cell r="AG377">
            <v>8.4123116044085346E-5</v>
          </cell>
          <cell r="AH377">
            <v>0.94182107843137142</v>
          </cell>
          <cell r="AI377">
            <v>0.75532857111608298</v>
          </cell>
          <cell r="AJ377">
            <v>1.4333109391745602E-4</v>
          </cell>
          <cell r="AK377">
            <v>0.87118449754901861</v>
          </cell>
          <cell r="AL377">
            <v>0.69867892828237677</v>
          </cell>
          <cell r="AM377">
            <v>9.2222258499233733E-4</v>
          </cell>
          <cell r="AN377">
            <v>0.90278186274509709</v>
          </cell>
          <cell r="AO377">
            <v>0.72401961480039057</v>
          </cell>
          <cell r="AP377">
            <v>4.3746803637301733E-4</v>
          </cell>
          <cell r="AQ377">
            <v>0.892625</v>
          </cell>
          <cell r="AR377">
            <v>0.71587393957611767</v>
          </cell>
          <cell r="AS377">
            <v>2.2146618047636741E-4</v>
          </cell>
          <cell r="AT377">
            <v>0.87118449754901861</v>
          </cell>
          <cell r="AU377">
            <v>0.69867892828237677</v>
          </cell>
          <cell r="AV377">
            <v>1.0331303911592944E-3</v>
          </cell>
        </row>
        <row r="378">
          <cell r="B378">
            <v>114</v>
          </cell>
          <cell r="C378">
            <v>0.82191946502580293</v>
          </cell>
          <cell r="D378">
            <v>0.9794117647058812</v>
          </cell>
          <cell r="E378">
            <v>0.8049975936870355</v>
          </cell>
          <cell r="F378">
            <v>9.7485225972463109E-6</v>
          </cell>
          <cell r="G378">
            <v>0.96499999999999997</v>
          </cell>
          <cell r="H378">
            <v>0.79315228374989977</v>
          </cell>
          <cell r="I378">
            <v>4.640364111789918E-6</v>
          </cell>
          <cell r="J378">
            <v>1</v>
          </cell>
          <cell r="K378">
            <v>0.82191946502580293</v>
          </cell>
          <cell r="L378">
            <v>1.4506573281531172E-6</v>
          </cell>
          <cell r="M378">
            <v>0.92500000000000004</v>
          </cell>
          <cell r="N378">
            <v>0.76027550514886777</v>
          </cell>
          <cell r="O378">
            <v>1.8880365164764914E-5</v>
          </cell>
          <cell r="P378">
            <v>0.94513235294117537</v>
          </cell>
          <cell r="Q378">
            <v>0.7768226779079892</v>
          </cell>
          <cell r="R378">
            <v>3.0982200786570986E-5</v>
          </cell>
          <cell r="S378">
            <v>0.9794117647058812</v>
          </cell>
          <cell r="T378">
            <v>0.8049975936870355</v>
          </cell>
          <cell r="U378">
            <v>1.1090570173228371E-5</v>
          </cell>
          <cell r="V378">
            <v>0.90595588235294011</v>
          </cell>
          <cell r="W378">
            <v>0.74462277416050782</v>
          </cell>
          <cell r="X378">
            <v>1.0727695286695459E-4</v>
          </cell>
          <cell r="Y378">
            <v>0.96499999999999997</v>
          </cell>
          <cell r="Z378">
            <v>0.79315228374989977</v>
          </cell>
          <cell r="AA378">
            <v>5.3746264621774431E-6</v>
          </cell>
          <cell r="AB378">
            <v>0.892625</v>
          </cell>
          <cell r="AC378">
            <v>0.73366586246865739</v>
          </cell>
          <cell r="AD378">
            <v>5.5007607838572319E-5</v>
          </cell>
          <cell r="AE378">
            <v>0.92500000000000004</v>
          </cell>
          <cell r="AF378">
            <v>0.76027550514886777</v>
          </cell>
          <cell r="AG378">
            <v>2.1717368384087113E-5</v>
          </cell>
          <cell r="AH378">
            <v>0.94513235294117537</v>
          </cell>
          <cell r="AI378">
            <v>0.7768226779079892</v>
          </cell>
          <cell r="AJ378">
            <v>3.5069023552278874E-5</v>
          </cell>
          <cell r="AK378">
            <v>0.87424742647058729</v>
          </cell>
          <cell r="AL378">
            <v>0.71856097706489008</v>
          </cell>
          <cell r="AM378">
            <v>2.7788509767208799E-4</v>
          </cell>
          <cell r="AN378">
            <v>0.90595588235294011</v>
          </cell>
          <cell r="AO378">
            <v>0.74462277416050782</v>
          </cell>
          <cell r="AP378">
            <v>1.2073259719074207E-4</v>
          </cell>
          <cell r="AQ378">
            <v>0.892625</v>
          </cell>
          <cell r="AR378">
            <v>0.73366586246865739</v>
          </cell>
          <cell r="AS378">
            <v>6.2924313375874793E-5</v>
          </cell>
          <cell r="AT378">
            <v>0.87424742647058729</v>
          </cell>
          <cell r="AU378">
            <v>0.71856097706489008</v>
          </cell>
          <cell r="AV378">
            <v>3.1130395668816589E-4</v>
          </cell>
        </row>
        <row r="379">
          <cell r="B379">
            <v>115</v>
          </cell>
          <cell r="C379">
            <v>0.84051766317373744</v>
          </cell>
          <cell r="D379">
            <v>0.9828431372549008</v>
          </cell>
          <cell r="E379">
            <v>0.82609701699183413</v>
          </cell>
          <cell r="F379">
            <v>1.900985364459341E-6</v>
          </cell>
          <cell r="G379">
            <v>0.96499999999999997</v>
          </cell>
          <cell r="H379">
            <v>0.81109954496265657</v>
          </cell>
          <cell r="I379">
            <v>9.5984871909266934E-7</v>
          </cell>
          <cell r="J379">
            <v>1</v>
          </cell>
          <cell r="K379">
            <v>0.84051766317373744</v>
          </cell>
          <cell r="L379">
            <v>2.5833383306174647E-7</v>
          </cell>
          <cell r="M379">
            <v>0.92500000000000004</v>
          </cell>
          <cell r="N379">
            <v>0.7774788384357072</v>
          </cell>
          <cell r="O379">
            <v>4.5260860017281833E-6</v>
          </cell>
          <cell r="P379">
            <v>0.94844362745097921</v>
          </cell>
          <cell r="Q379">
            <v>0.79718362139711985</v>
          </cell>
          <cell r="R379">
            <v>6.9145246040639031E-6</v>
          </cell>
          <cell r="S379">
            <v>0.9828431372549008</v>
          </cell>
          <cell r="T379">
            <v>0.82609701699183413</v>
          </cell>
          <cell r="U379">
            <v>2.1626878711623239E-6</v>
          </cell>
          <cell r="V379">
            <v>0.90912990196078325</v>
          </cell>
          <cell r="W379">
            <v>0.7641397407174465</v>
          </cell>
          <cell r="X379">
            <v>2.7396090619676822E-5</v>
          </cell>
          <cell r="Y379">
            <v>0.96499999999999997</v>
          </cell>
          <cell r="Z379">
            <v>0.81109954496265657</v>
          </cell>
          <cell r="AA379">
            <v>1.1117292093987599E-6</v>
          </cell>
          <cell r="AB379">
            <v>0.892625</v>
          </cell>
          <cell r="AC379">
            <v>0.75026707909045742</v>
          </cell>
          <cell r="AD379">
            <v>1.4650403791348479E-5</v>
          </cell>
          <cell r="AE379">
            <v>0.92500000000000004</v>
          </cell>
          <cell r="AF379">
            <v>0.7774788384357072</v>
          </cell>
          <cell r="AG379">
            <v>5.206185165371233E-6</v>
          </cell>
          <cell r="AH379">
            <v>0.94844362745097921</v>
          </cell>
          <cell r="AI379">
            <v>0.79718362139711985</v>
          </cell>
          <cell r="AJ379">
            <v>7.8266107647792545E-6</v>
          </cell>
          <cell r="AK379">
            <v>0.87731035539215585</v>
          </cell>
          <cell r="AL379">
            <v>0.73739484979233594</v>
          </cell>
          <cell r="AM379">
            <v>7.8207710377060024E-5</v>
          </cell>
          <cell r="AN379">
            <v>0.90912990196078325</v>
          </cell>
          <cell r="AO379">
            <v>0.7641397407174465</v>
          </cell>
          <cell r="AP379">
            <v>3.0832355738968575E-5</v>
          </cell>
          <cell r="AQ379">
            <v>0.892625</v>
          </cell>
          <cell r="AR379">
            <v>0.75026707909045742</v>
          </cell>
          <cell r="AS379">
            <v>1.6758892732715539E-5</v>
          </cell>
          <cell r="AT379">
            <v>0.87731035539215585</v>
          </cell>
          <cell r="AU379">
            <v>0.73739484979233594</v>
          </cell>
          <cell r="AV379">
            <v>8.7613081406151178E-5</v>
          </cell>
        </row>
        <row r="380">
          <cell r="B380">
            <v>116</v>
          </cell>
          <cell r="C380">
            <v>0.85792949858193968</v>
          </cell>
          <cell r="D380">
            <v>0.9862745098039204</v>
          </cell>
          <cell r="E380">
            <v>0.84615399566022576</v>
          </cell>
          <cell r="F380">
            <v>3.3058702553434476E-7</v>
          </cell>
          <cell r="G380">
            <v>0.96499999999999997</v>
          </cell>
          <cell r="H380">
            <v>0.82790196613157174</v>
          </cell>
          <cell r="I380">
            <v>1.8131585980361647E-7</v>
          </cell>
          <cell r="J380">
            <v>1</v>
          </cell>
          <cell r="K380">
            <v>0.85792949858193968</v>
          </cell>
          <cell r="L380">
            <v>4.1199683377972935E-8</v>
          </cell>
          <cell r="M380">
            <v>0.92500000000000004</v>
          </cell>
          <cell r="N380">
            <v>0.7935847861882942</v>
          </cell>
          <cell r="O380">
            <v>1.007149914444441E-6</v>
          </cell>
          <cell r="P380">
            <v>0.95175490196078316</v>
          </cell>
          <cell r="Q380">
            <v>0.8165386058121179</v>
          </cell>
          <cell r="R380">
            <v>1.4023788399567545E-6</v>
          </cell>
          <cell r="S380">
            <v>0.9862745098039204</v>
          </cell>
          <cell r="T380">
            <v>0.84615399566022576</v>
          </cell>
          <cell r="U380">
            <v>3.7609787211070805E-7</v>
          </cell>
          <cell r="V380">
            <v>0.91230392156862639</v>
          </cell>
          <cell r="W380">
            <v>0.78269244598570886</v>
          </cell>
          <cell r="X380">
            <v>6.4616490368853067E-6</v>
          </cell>
          <cell r="Y380">
            <v>0.96499999999999997</v>
          </cell>
          <cell r="Z380">
            <v>0.82790196613157174</v>
          </cell>
          <cell r="AA380">
            <v>2.100061535337318E-7</v>
          </cell>
          <cell r="AB380">
            <v>0.892625</v>
          </cell>
          <cell r="AC380">
            <v>0.76580931867170388</v>
          </cell>
          <cell r="AD380">
            <v>3.6586881313176925E-6</v>
          </cell>
          <cell r="AE380">
            <v>0.92500000000000004</v>
          </cell>
          <cell r="AF380">
            <v>0.7935847861882942</v>
          </cell>
          <cell r="AG380">
            <v>1.1584863703171966E-6</v>
          </cell>
          <cell r="AH380">
            <v>0.95175490196078316</v>
          </cell>
          <cell r="AI380">
            <v>0.8165386058121179</v>
          </cell>
          <cell r="AJ380">
            <v>1.5873648520468467E-6</v>
          </cell>
          <cell r="AK380">
            <v>0.88037328431372441</v>
          </cell>
          <cell r="AL380">
            <v>0.75529821037620903</v>
          </cell>
          <cell r="AM380">
            <v>2.0537747530965334E-5</v>
          </cell>
          <cell r="AN380">
            <v>0.91230392156862639</v>
          </cell>
          <cell r="AO380">
            <v>0.78269244598570886</v>
          </cell>
          <cell r="AP380">
            <v>7.2721274188850549E-6</v>
          </cell>
          <cell r="AQ380">
            <v>0.892625</v>
          </cell>
          <cell r="AR380">
            <v>0.76580931867170388</v>
          </cell>
          <cell r="AS380">
            <v>4.1852472333507579E-6</v>
          </cell>
          <cell r="AT380">
            <v>0.88037328431372441</v>
          </cell>
          <cell r="AU380">
            <v>0.75529821037620903</v>
          </cell>
          <cell r="AV380">
            <v>2.300764640281863E-5</v>
          </cell>
        </row>
        <row r="381">
          <cell r="B381">
            <v>117</v>
          </cell>
          <cell r="C381">
            <v>0.87431929914122064</v>
          </cell>
          <cell r="D381">
            <v>0.98970588235293999</v>
          </cell>
          <cell r="E381">
            <v>0.86531895341476583</v>
          </cell>
          <cell r="F381">
            <v>5.0859492965029862E-8</v>
          </cell>
          <cell r="G381">
            <v>0.96499999999999997</v>
          </cell>
          <cell r="H381">
            <v>0.84371812367127785</v>
          </cell>
          <cell r="I381">
            <v>3.1204102981365979E-8</v>
          </cell>
          <cell r="J381">
            <v>1</v>
          </cell>
          <cell r="K381">
            <v>0.87431929914122064</v>
          </cell>
          <cell r="L381">
            <v>5.85325967577394E-9</v>
          </cell>
          <cell r="M381">
            <v>0.92500000000000004</v>
          </cell>
          <cell r="N381">
            <v>0.80874535170562911</v>
          </cell>
          <cell r="O381">
            <v>2.0789106493049051E-7</v>
          </cell>
          <cell r="P381">
            <v>0.95506617647058711</v>
          </cell>
          <cell r="Q381">
            <v>0.83503279004524911</v>
          </cell>
          <cell r="R381">
            <v>2.5728237715805098E-7</v>
          </cell>
          <cell r="S381">
            <v>0.98970588235293999</v>
          </cell>
          <cell r="T381">
            <v>0.86531895341476583</v>
          </cell>
          <cell r="U381">
            <v>5.7861154864923852E-8</v>
          </cell>
          <cell r="V381">
            <v>0.91547794117646952</v>
          </cell>
          <cell r="W381">
            <v>0.8004200319086584</v>
          </cell>
          <cell r="X381">
            <v>1.4041651471043461E-6</v>
          </cell>
          <cell r="Y381">
            <v>0.96499999999999997</v>
          </cell>
          <cell r="Z381">
            <v>0.84371812367127785</v>
          </cell>
          <cell r="AA381">
            <v>3.6141646123426518E-8</v>
          </cell>
          <cell r="AB381">
            <v>0.892625</v>
          </cell>
          <cell r="AC381">
            <v>0.78043926439593203</v>
          </cell>
          <cell r="AD381">
            <v>8.5683066624104097E-7</v>
          </cell>
          <cell r="AE381">
            <v>0.92500000000000004</v>
          </cell>
          <cell r="AF381">
            <v>0.80874535170562911</v>
          </cell>
          <cell r="AG381">
            <v>2.3912921182697113E-7</v>
          </cell>
          <cell r="AH381">
            <v>0.95506617647058711</v>
          </cell>
          <cell r="AI381">
            <v>0.83503279004524911</v>
          </cell>
          <cell r="AJ381">
            <v>2.9122016884135567E-7</v>
          </cell>
          <cell r="AK381">
            <v>0.88343621323529309</v>
          </cell>
          <cell r="AL381">
            <v>0.77240533079185536</v>
          </cell>
          <cell r="AM381">
            <v>5.0256235756688116E-6</v>
          </cell>
          <cell r="AN381">
            <v>0.91547794117646952</v>
          </cell>
          <cell r="AO381">
            <v>0.8004200319086584</v>
          </cell>
          <cell r="AP381">
            <v>1.5802882218781717E-6</v>
          </cell>
          <cell r="AQ381">
            <v>0.892625</v>
          </cell>
          <cell r="AR381">
            <v>0.78043926439593203</v>
          </cell>
          <cell r="AS381">
            <v>9.8014590110578034E-7</v>
          </cell>
          <cell r="AT381">
            <v>0.88343621323529309</v>
          </cell>
          <cell r="AU381">
            <v>0.77240533079185536</v>
          </cell>
          <cell r="AV381">
            <v>5.6300122498010951E-6</v>
          </cell>
        </row>
        <row r="382">
          <cell r="B382">
            <v>118</v>
          </cell>
          <cell r="C382">
            <v>0.88968706485158078</v>
          </cell>
          <cell r="D382">
            <v>0.99313725490195959</v>
          </cell>
          <cell r="E382">
            <v>0.88358136930848064</v>
          </cell>
          <cell r="F382">
            <v>6.8498097413245759E-9</v>
          </cell>
          <cell r="G382">
            <v>0.96499999999999997</v>
          </cell>
          <cell r="H382">
            <v>0.85854801758177546</v>
          </cell>
          <cell r="I382">
            <v>4.8766357630825481E-9</v>
          </cell>
          <cell r="J382">
            <v>1</v>
          </cell>
          <cell r="K382">
            <v>0.88968706485158078</v>
          </cell>
          <cell r="L382">
            <v>7.3564177835970046E-10</v>
          </cell>
          <cell r="M382">
            <v>0.92500000000000004</v>
          </cell>
          <cell r="N382">
            <v>0.82296053498771227</v>
          </cell>
          <cell r="O382">
            <v>3.9760132506823185E-8</v>
          </cell>
          <cell r="P382">
            <v>0.95837745098039095</v>
          </cell>
          <cell r="Q382">
            <v>0.85265602138268382</v>
          </cell>
          <cell r="R382">
            <v>4.24431559302896E-8</v>
          </cell>
          <cell r="S382">
            <v>0.99313725490195959</v>
          </cell>
          <cell r="T382">
            <v>0.88358136930848064</v>
          </cell>
          <cell r="U382">
            <v>7.7928008938382573E-9</v>
          </cell>
          <cell r="V382">
            <v>0.91865196078431266</v>
          </cell>
          <cell r="W382">
            <v>0.81731276661034458</v>
          </cell>
          <cell r="X382">
            <v>2.8024323525405939E-7</v>
          </cell>
          <cell r="Y382">
            <v>0.96499999999999997</v>
          </cell>
          <cell r="Z382">
            <v>0.85854801758177546</v>
          </cell>
          <cell r="AA382">
            <v>5.6482842697777834E-9</v>
          </cell>
          <cell r="AB382">
            <v>0.892625</v>
          </cell>
          <cell r="AC382">
            <v>0.79415691626314233</v>
          </cell>
          <cell r="AD382">
            <v>1.8812637136800662E-7</v>
          </cell>
          <cell r="AE382">
            <v>0.92500000000000004</v>
          </cell>
          <cell r="AF382">
            <v>0.82296053498771227</v>
          </cell>
          <cell r="AG382">
            <v>4.5734573304877477E-8</v>
          </cell>
          <cell r="AH382">
            <v>0.95837745098039095</v>
          </cell>
          <cell r="AI382">
            <v>0.85265602138268382</v>
          </cell>
          <cell r="AJ382">
            <v>4.8041778736309922E-8</v>
          </cell>
          <cell r="AK382">
            <v>0.88649914215686165</v>
          </cell>
          <cell r="AL382">
            <v>0.78870681977898249</v>
          </cell>
          <cell r="AM382">
            <v>1.1438051352689963E-6</v>
          </cell>
          <cell r="AN382">
            <v>0.91865196078431266</v>
          </cell>
          <cell r="AO382">
            <v>0.81731276661034458</v>
          </cell>
          <cell r="AP382">
            <v>3.1539387289756845E-7</v>
          </cell>
          <cell r="AQ382">
            <v>0.892625</v>
          </cell>
          <cell r="AR382">
            <v>0.79415691626314233</v>
          </cell>
          <cell r="AS382">
            <v>2.152015550460972E-7</v>
          </cell>
          <cell r="AT382">
            <v>0.88649914215686165</v>
          </cell>
          <cell r="AU382">
            <v>0.78870681977898249</v>
          </cell>
          <cell r="AV382">
            <v>1.2813607756312825E-6</v>
          </cell>
        </row>
        <row r="383">
          <cell r="B383">
            <v>119</v>
          </cell>
          <cell r="C383">
            <v>0.90403279571301998</v>
          </cell>
          <cell r="D383">
            <v>0.99656862745097918</v>
          </cell>
          <cell r="E383">
            <v>0.90093072239439576</v>
          </cell>
          <cell r="F383">
            <v>7.9744547058243757E-10</v>
          </cell>
          <cell r="G383">
            <v>0.96499999999999997</v>
          </cell>
          <cell r="H383">
            <v>0.87239164786306422</v>
          </cell>
          <cell r="I383">
            <v>6.8980979621963763E-10</v>
          </cell>
          <cell r="J383">
            <v>1</v>
          </cell>
          <cell r="K383">
            <v>0.90403279571301998</v>
          </cell>
          <cell r="L383">
            <v>8.1150803788661426E-11</v>
          </cell>
          <cell r="M383">
            <v>0.92500000000000004</v>
          </cell>
          <cell r="N383">
            <v>0.83623033603454355</v>
          </cell>
          <cell r="O383">
            <v>7.0391125878256473E-9</v>
          </cell>
          <cell r="P383">
            <v>0.96168872549019491</v>
          </cell>
          <cell r="Q383">
            <v>0.86939814711059193</v>
          </cell>
          <cell r="R383">
            <v>6.2537434598440079E-9</v>
          </cell>
          <cell r="S383">
            <v>0.99656862745097918</v>
          </cell>
          <cell r="T383">
            <v>0.90093072239439576</v>
          </cell>
          <cell r="U383">
            <v>9.0722720931229813E-10</v>
          </cell>
          <cell r="V383">
            <v>0.9218259803921558</v>
          </cell>
          <cell r="W383">
            <v>0.83336091821481617</v>
          </cell>
          <cell r="X383">
            <v>5.1196861324730459E-8</v>
          </cell>
          <cell r="Y383">
            <v>0.96499999999999997</v>
          </cell>
          <cell r="Z383">
            <v>0.87239164786306422</v>
          </cell>
          <cell r="AA383">
            <v>7.9896100722174129E-10</v>
          </cell>
          <cell r="AB383">
            <v>0.892625</v>
          </cell>
          <cell r="AC383">
            <v>0.80696227427333445</v>
          </cell>
          <cell r="AD383">
            <v>3.8724512414615766E-8</v>
          </cell>
          <cell r="AE383">
            <v>0.92500000000000004</v>
          </cell>
          <cell r="AF383">
            <v>0.83623033603454355</v>
          </cell>
          <cell r="AG383">
            <v>8.0968243904607645E-9</v>
          </cell>
          <cell r="AH383">
            <v>0.96168872549019491</v>
          </cell>
          <cell r="AI383">
            <v>0.86939814711059193</v>
          </cell>
          <cell r="AJ383">
            <v>7.0786668188606847E-9</v>
          </cell>
          <cell r="AK383">
            <v>0.88956207107843033</v>
          </cell>
          <cell r="AL383">
            <v>0.80419328607729756</v>
          </cell>
          <cell r="AM383">
            <v>2.4167822458411736E-7</v>
          </cell>
          <cell r="AN383">
            <v>0.9218259803921558</v>
          </cell>
          <cell r="AO383">
            <v>0.83336091821481617</v>
          </cell>
          <cell r="AP383">
            <v>5.7618434067705408E-8</v>
          </cell>
          <cell r="AQ383">
            <v>0.892625</v>
          </cell>
          <cell r="AR383">
            <v>0.80696227427333445</v>
          </cell>
          <cell r="AS383">
            <v>4.4297751715655769E-8</v>
          </cell>
          <cell r="AT383">
            <v>0.88956207107843033</v>
          </cell>
          <cell r="AU383">
            <v>0.80419328607729756</v>
          </cell>
          <cell r="AV383">
            <v>2.7074279329360335E-7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7.9002346700463221E-11</v>
          </cell>
          <cell r="G384">
            <v>1</v>
          </cell>
          <cell r="H384">
            <v>1</v>
          </cell>
          <cell r="I384">
            <v>8.8025491383503428E-11</v>
          </cell>
          <cell r="J384">
            <v>1</v>
          </cell>
          <cell r="K384">
            <v>1</v>
          </cell>
          <cell r="L384">
            <v>7.7878157652391038E-12</v>
          </cell>
          <cell r="M384">
            <v>1</v>
          </cell>
          <cell r="N384">
            <v>1</v>
          </cell>
          <cell r="O384">
            <v>1.1527931031232209E-9</v>
          </cell>
          <cell r="P384">
            <v>1</v>
          </cell>
          <cell r="Q384">
            <v>1</v>
          </cell>
          <cell r="R384">
            <v>8.1675048335064496E-10</v>
          </cell>
          <cell r="S384">
            <v>1</v>
          </cell>
          <cell r="T384">
            <v>1</v>
          </cell>
          <cell r="U384">
            <v>8.9878344250717686E-11</v>
          </cell>
          <cell r="V384">
            <v>1</v>
          </cell>
          <cell r="W384">
            <v>1</v>
          </cell>
          <cell r="X384">
            <v>8.5313979614364741E-9</v>
          </cell>
          <cell r="Y384">
            <v>1</v>
          </cell>
          <cell r="Z384">
            <v>1</v>
          </cell>
          <cell r="AA384">
            <v>1.0195409755323286E-10</v>
          </cell>
          <cell r="AB384">
            <v>1</v>
          </cell>
          <cell r="AC384">
            <v>1</v>
          </cell>
          <cell r="AD384">
            <v>7.4752918063914537E-9</v>
          </cell>
          <cell r="AE384">
            <v>1</v>
          </cell>
          <cell r="AF384">
            <v>1</v>
          </cell>
          <cell r="AG384">
            <v>1.3260142096130712E-9</v>
          </cell>
          <cell r="AH384">
            <v>1</v>
          </cell>
          <cell r="AI384">
            <v>1</v>
          </cell>
          <cell r="AJ384">
            <v>9.2448700252997735E-10</v>
          </cell>
          <cell r="AK384">
            <v>1</v>
          </cell>
          <cell r="AL384">
            <v>1</v>
          </cell>
          <cell r="AM384">
            <v>4.7322218982488896E-8</v>
          </cell>
          <cell r="AN384">
            <v>1</v>
          </cell>
          <cell r="AO384">
            <v>1</v>
          </cell>
          <cell r="AP384">
            <v>9.6014829469425836E-9</v>
          </cell>
          <cell r="AQ384">
            <v>1</v>
          </cell>
          <cell r="AR384">
            <v>1</v>
          </cell>
          <cell r="AS384">
            <v>8.5511372459946871E-9</v>
          </cell>
          <cell r="AT384">
            <v>1</v>
          </cell>
          <cell r="AU384">
            <v>1</v>
          </cell>
          <cell r="AV384">
            <v>5.3013256673073948E-8</v>
          </cell>
        </row>
        <row r="392">
          <cell r="B392" t="str">
            <v>Age</v>
          </cell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4.8150844249644586E-4</v>
          </cell>
          <cell r="D411">
            <v>0.65343137254901962</v>
          </cell>
          <cell r="E411">
            <v>3.1463272247439332E-4</v>
          </cell>
          <cell r="F411">
            <v>9932.2552672583315</v>
          </cell>
          <cell r="G411">
            <v>0.96499999999999997</v>
          </cell>
          <cell r="H411">
            <v>4.6465564700907025E-4</v>
          </cell>
          <cell r="I411">
            <v>9931.0779148889396</v>
          </cell>
          <cell r="J411">
            <v>0.9</v>
          </cell>
          <cell r="K411">
            <v>4.3335759824680126E-4</v>
          </cell>
          <cell r="L411">
            <v>9931.3208606159569</v>
          </cell>
          <cell r="M411">
            <v>0.92500000000000004</v>
          </cell>
          <cell r="N411">
            <v>4.4539530930921243E-4</v>
          </cell>
          <cell r="O411">
            <v>9931.2274199517196</v>
          </cell>
          <cell r="P411">
            <v>0.63056127450980393</v>
          </cell>
          <cell r="Q411">
            <v>3.0362057718778953E-4</v>
          </cell>
          <cell r="R411">
            <v>9932.3402982627886</v>
          </cell>
          <cell r="S411">
            <v>0.58808823529411769</v>
          </cell>
          <cell r="T411">
            <v>2.8316945022695397E-4</v>
          </cell>
          <cell r="U411">
            <v>9932.4982129853488</v>
          </cell>
          <cell r="V411">
            <v>0.6044240196078432</v>
          </cell>
          <cell r="W411">
            <v>2.9103526828881383E-4</v>
          </cell>
          <cell r="X411">
            <v>9932.437476553594</v>
          </cell>
          <cell r="Y411">
            <v>0.86849999999999994</v>
          </cell>
          <cell r="Z411">
            <v>4.1819008230816319E-4</v>
          </cell>
          <cell r="AA411">
            <v>9931.4385958528965</v>
          </cell>
          <cell r="AB411">
            <v>0.892625</v>
          </cell>
          <cell r="AC411">
            <v>4.2980647348339E-4</v>
          </cell>
          <cell r="AD411">
            <v>9931.3484256119064</v>
          </cell>
          <cell r="AE411">
            <v>0.83250000000000002</v>
          </cell>
          <cell r="AF411">
            <v>4.0085577837829117E-4</v>
          </cell>
          <cell r="AG411">
            <v>9931.5731504093983</v>
          </cell>
          <cell r="AH411">
            <v>0.5675051470588236</v>
          </cell>
          <cell r="AI411">
            <v>2.7325851946901063E-4</v>
          </cell>
          <cell r="AJ411">
            <v>9932.5747408893603</v>
          </cell>
          <cell r="AK411">
            <v>0.58326917892156871</v>
          </cell>
          <cell r="AL411">
            <v>2.8084903389870536E-4</v>
          </cell>
          <cell r="AM411">
            <v>9932.5161302327178</v>
          </cell>
          <cell r="AN411">
            <v>0.54398161764705888</v>
          </cell>
          <cell r="AO411">
            <v>2.6193174145993243E-4</v>
          </cell>
          <cell r="AP411">
            <v>9932.662201351086</v>
          </cell>
          <cell r="AQ411">
            <v>0.80336249999999998</v>
          </cell>
          <cell r="AR411">
            <v>3.8682582613505098E-4</v>
          </cell>
          <cell r="AS411">
            <v>9931.6820555035665</v>
          </cell>
          <cell r="AT411">
            <v>0.52494226102941188</v>
          </cell>
          <cell r="AU411">
            <v>2.5276413050883485E-4</v>
          </cell>
          <cell r="AV411">
            <v>9932.7329896622959</v>
          </cell>
        </row>
        <row r="412">
          <cell r="B412">
            <v>20</v>
          </cell>
          <cell r="C412">
            <v>5.8518247091338886E-4</v>
          </cell>
          <cell r="D412">
            <v>0.65686274509803921</v>
          </cell>
          <cell r="E412">
            <v>3.8438456422742209E-4</v>
          </cell>
          <cell r="F412">
            <v>9929.1302547432842</v>
          </cell>
          <cell r="G412">
            <v>0.96499999999999997</v>
          </cell>
          <cell r="H412">
            <v>5.6470108443142022E-4</v>
          </cell>
          <cell r="I412">
            <v>9926.4633834549004</v>
          </cell>
          <cell r="J412">
            <v>0.9</v>
          </cell>
          <cell r="K412">
            <v>5.2666422382205002E-4</v>
          </cell>
          <cell r="L412">
            <v>9927.0170472603822</v>
          </cell>
          <cell r="M412">
            <v>0.92500000000000004</v>
          </cell>
          <cell r="N412">
            <v>5.412937855948847E-4</v>
          </cell>
          <cell r="O412">
            <v>9926.8040978431909</v>
          </cell>
          <cell r="P412">
            <v>0.63387254901960777</v>
          </cell>
          <cell r="Q412">
            <v>3.7093110447946226E-4</v>
          </cell>
          <cell r="R412">
            <v>9929.3246353686045</v>
          </cell>
          <cell r="S412">
            <v>0.5911764705882353</v>
          </cell>
          <cell r="T412">
            <v>3.4594610780467987E-4</v>
          </cell>
          <cell r="U412">
            <v>9929.6856329269976</v>
          </cell>
          <cell r="V412">
            <v>0.60759803921568634</v>
          </cell>
          <cell r="W412">
            <v>3.5555572191036549E-4</v>
          </cell>
          <cell r="X412">
            <v>9929.5467869478434</v>
          </cell>
          <cell r="Y412">
            <v>0.86849999999999994</v>
          </cell>
          <cell r="Z412">
            <v>5.0823097598827818E-4</v>
          </cell>
          <cell r="AA412">
            <v>9927.2853667290583</v>
          </cell>
          <cell r="AB412">
            <v>0.892625</v>
          </cell>
          <cell r="AC412">
            <v>5.2234850309906377E-4</v>
          </cell>
          <cell r="AD412">
            <v>9927.0798677681596</v>
          </cell>
          <cell r="AE412">
            <v>0.83250000000000002</v>
          </cell>
          <cell r="AF412">
            <v>4.8716440703539622E-4</v>
          </cell>
          <cell r="AG412">
            <v>9927.5920219236687</v>
          </cell>
          <cell r="AH412">
            <v>0.57048529411764703</v>
          </cell>
          <cell r="AI412">
            <v>3.3383799403151608E-4</v>
          </cell>
          <cell r="AJ412">
            <v>9929.8605802211496</v>
          </cell>
          <cell r="AK412">
            <v>0.58633210784313716</v>
          </cell>
          <cell r="AL412">
            <v>3.4311127164350262E-4</v>
          </cell>
          <cell r="AM412">
            <v>9929.726592673358</v>
          </cell>
          <cell r="AN412">
            <v>0.54683823529411768</v>
          </cell>
          <cell r="AO412">
            <v>3.2000014971932892E-4</v>
          </cell>
          <cell r="AP412">
            <v>9930.060521843352</v>
          </cell>
          <cell r="AQ412">
            <v>0.80336249999999998</v>
          </cell>
          <cell r="AR412">
            <v>4.7011365278915734E-4</v>
          </cell>
          <cell r="AS412">
            <v>9927.8402243875353</v>
          </cell>
          <cell r="AT412">
            <v>0.52769889705882356</v>
          </cell>
          <cell r="AU412">
            <v>3.0880014447915241E-4</v>
          </cell>
          <cell r="AV412">
            <v>9930.2223510445874</v>
          </cell>
        </row>
        <row r="413">
          <cell r="B413">
            <v>21</v>
          </cell>
          <cell r="C413">
            <v>6.9942227521336338E-4</v>
          </cell>
          <cell r="D413">
            <v>0.66029411764705881</v>
          </cell>
          <cell r="E413">
            <v>4.6182441407470611E-4</v>
          </cell>
          <cell r="F413">
            <v>9925.313650337157</v>
          </cell>
          <cell r="G413">
            <v>0.96499999999999997</v>
          </cell>
          <cell r="H413">
            <v>6.7494249558089565E-4</v>
          </cell>
          <cell r="I413">
            <v>9920.8578988176941</v>
          </cell>
          <cell r="J413">
            <v>0.9</v>
          </cell>
          <cell r="K413">
            <v>6.2948004769202706E-4</v>
          </cell>
          <cell r="L413">
            <v>9921.7888425323181</v>
          </cell>
          <cell r="M413">
            <v>0.92500000000000004</v>
          </cell>
          <cell r="N413">
            <v>6.4696560457236114E-4</v>
          </cell>
          <cell r="O413">
            <v>9921.4307804742111</v>
          </cell>
          <cell r="P413">
            <v>0.63718382352941172</v>
          </cell>
          <cell r="Q413">
            <v>4.456605595820914E-4</v>
          </cell>
          <cell r="R413">
            <v>9925.6415400148726</v>
          </cell>
          <cell r="S413">
            <v>0.59426470588235292</v>
          </cell>
          <cell r="T413">
            <v>4.1564197266723551E-4</v>
          </cell>
          <cell r="U413">
            <v>9926.250496830562</v>
          </cell>
          <cell r="V413">
            <v>0.61077205882352947</v>
          </cell>
          <cell r="W413">
            <v>4.271875830191032E-4</v>
          </cell>
          <cell r="X413">
            <v>9926.0162797717676</v>
          </cell>
          <cell r="Y413">
            <v>0.86849999999999994</v>
          </cell>
          <cell r="Z413">
            <v>6.0744824602280609E-4</v>
          </cell>
          <cell r="AA413">
            <v>9922.240012798211</v>
          </cell>
          <cell r="AB413">
            <v>0.892625</v>
          </cell>
          <cell r="AC413">
            <v>6.2432180841232845E-4</v>
          </cell>
          <cell r="AD413">
            <v>9921.8944724590856</v>
          </cell>
          <cell r="AE413">
            <v>0.83250000000000002</v>
          </cell>
          <cell r="AF413">
            <v>5.8226904411512502E-4</v>
          </cell>
          <cell r="AG413">
            <v>9922.7556524430183</v>
          </cell>
          <cell r="AH413">
            <v>0.57346544117647058</v>
          </cell>
          <cell r="AI413">
            <v>4.0109450362388224E-4</v>
          </cell>
          <cell r="AJ413">
            <v>9926.5456154840358</v>
          </cell>
          <cell r="AK413">
            <v>0.58939503676470584</v>
          </cell>
          <cell r="AL413">
            <v>4.1223601761343449E-4</v>
          </cell>
          <cell r="AM413">
            <v>9926.3195915550732</v>
          </cell>
          <cell r="AN413">
            <v>0.54969485294117648</v>
          </cell>
          <cell r="AO413">
            <v>3.8446882471719287E-4</v>
          </cell>
          <cell r="AP413">
            <v>9926.8829009896399</v>
          </cell>
          <cell r="AQ413">
            <v>0.80336249999999998</v>
          </cell>
          <cell r="AR413">
            <v>5.6188962757109566E-4</v>
          </cell>
          <cell r="AS413">
            <v>9923.1730111553406</v>
          </cell>
          <cell r="AT413">
            <v>0.53045553308823534</v>
          </cell>
          <cell r="AU413">
            <v>3.7101241585209114E-4</v>
          </cell>
          <cell r="AV413">
            <v>9927.1558969478738</v>
          </cell>
        </row>
        <row r="414">
          <cell r="B414">
            <v>22</v>
          </cell>
          <cell r="C414">
            <v>8.0584423662664266E-4</v>
          </cell>
          <cell r="D414">
            <v>0.6637254901960784</v>
          </cell>
          <cell r="E414">
            <v>5.3485936097670301E-4</v>
          </cell>
          <cell r="F414">
            <v>9920.7298981760814</v>
          </cell>
          <cell r="G414">
            <v>0.96499999999999997</v>
          </cell>
          <cell r="H414">
            <v>7.7763968834471012E-4</v>
          </cell>
          <cell r="I414">
            <v>9914.161890229163</v>
          </cell>
          <cell r="J414">
            <v>0.9</v>
          </cell>
          <cell r="K414">
            <v>7.2525981296397838E-4</v>
          </cell>
          <cell r="L414">
            <v>9915.5432744185309</v>
          </cell>
          <cell r="M414">
            <v>0.92500000000000004</v>
          </cell>
          <cell r="N414">
            <v>7.4540591887964445E-4</v>
          </cell>
          <cell r="O414">
            <v>9915.0119560110998</v>
          </cell>
          <cell r="P414">
            <v>0.64049509803921567</v>
          </cell>
          <cell r="Q414">
            <v>5.1613928334251838E-4</v>
          </cell>
          <cell r="R414">
            <v>9921.2180730519394</v>
          </cell>
          <cell r="S414">
            <v>0.59735294117647053</v>
          </cell>
          <cell r="T414">
            <v>4.8137342487903267E-4</v>
          </cell>
          <cell r="U414">
            <v>9922.1247304928711</v>
          </cell>
          <cell r="V414">
            <v>0.6139460784313725</v>
          </cell>
          <cell r="W414">
            <v>4.947449089034502E-4</v>
          </cell>
          <cell r="X414">
            <v>9921.7760088682044</v>
          </cell>
          <cell r="Y414">
            <v>0.86849999999999994</v>
          </cell>
          <cell r="Z414">
            <v>6.9987571951023913E-4</v>
          </cell>
          <cell r="AA414">
            <v>9916.2127655058193</v>
          </cell>
          <cell r="AB414">
            <v>0.892625</v>
          </cell>
          <cell r="AC414">
            <v>7.1931671171885693E-4</v>
          </cell>
          <cell r="AD414">
            <v>9915.7000173591641</v>
          </cell>
          <cell r="AE414">
            <v>0.83250000000000002</v>
          </cell>
          <cell r="AF414">
            <v>6.7086532699168003E-4</v>
          </cell>
          <cell r="AG414">
            <v>9916.9779389942814</v>
          </cell>
          <cell r="AH414">
            <v>0.57644558823529413</v>
          </cell>
          <cell r="AI414">
            <v>4.6452535500826657E-4</v>
          </cell>
          <cell r="AJ414">
            <v>9922.564132597694</v>
          </cell>
          <cell r="AK414">
            <v>0.59245796568627451</v>
          </cell>
          <cell r="AL414">
            <v>4.7742883709182951E-4</v>
          </cell>
          <cell r="AM414">
            <v>9922.2276050970922</v>
          </cell>
          <cell r="AN414">
            <v>0.55255147058823528</v>
          </cell>
          <cell r="AO414">
            <v>4.4527041801310525E-4</v>
          </cell>
          <cell r="AP414">
            <v>9923.0663239875903</v>
          </cell>
          <cell r="AQ414">
            <v>0.80336249999999998</v>
          </cell>
          <cell r="AR414">
            <v>6.4738504054697116E-4</v>
          </cell>
          <cell r="AS414">
            <v>9917.5972831677791</v>
          </cell>
          <cell r="AT414">
            <v>0.53321216911764713</v>
          </cell>
          <cell r="AU414">
            <v>4.2968595338264661E-4</v>
          </cell>
          <cell r="AV414">
            <v>9923.4727988560062</v>
          </cell>
        </row>
        <row r="415">
          <cell r="B415">
            <v>23</v>
          </cell>
          <cell r="C415">
            <v>9.102958233237991E-4</v>
          </cell>
          <cell r="D415">
            <v>0.667156862745098</v>
          </cell>
          <cell r="E415">
            <v>6.0731010565867182E-4</v>
          </cell>
          <cell r="F415">
            <v>9915.4237029223204</v>
          </cell>
          <cell r="G415">
            <v>0.96499999999999997</v>
          </cell>
          <cell r="H415">
            <v>8.7843546950746611E-4</v>
          </cell>
          <cell r="I415">
            <v>9906.4522444666472</v>
          </cell>
          <cell r="J415">
            <v>0.9</v>
          </cell>
          <cell r="K415">
            <v>8.1926624099141923E-4</v>
          </cell>
          <cell r="L415">
            <v>9908.3519293578902</v>
          </cell>
          <cell r="M415">
            <v>0.92500000000000004</v>
          </cell>
          <cell r="N415">
            <v>8.4202363657451425E-4</v>
          </cell>
          <cell r="O415">
            <v>9907.6212474133263</v>
          </cell>
          <cell r="P415">
            <v>0.64380637254901951</v>
          </cell>
          <cell r="Q415">
            <v>5.8605425196061819E-4</v>
          </cell>
          <cell r="R415">
            <v>9916.0973426658293</v>
          </cell>
          <cell r="S415">
            <v>0.60044117647058826</v>
          </cell>
          <cell r="T415">
            <v>5.4657909509280467E-4</v>
          </cell>
          <cell r="U415">
            <v>9917.3484833292769</v>
          </cell>
          <cell r="V415">
            <v>0.61712009803921564</v>
          </cell>
          <cell r="W415">
            <v>5.6176184773427138E-4</v>
          </cell>
          <cell r="X415">
            <v>9916.8672607005374</v>
          </cell>
          <cell r="Y415">
            <v>0.86849999999999994</v>
          </cell>
          <cell r="Z415">
            <v>7.9059192255671949E-4</v>
          </cell>
          <cell r="AA415">
            <v>9909.2726489617435</v>
          </cell>
          <cell r="AB415">
            <v>0.892625</v>
          </cell>
          <cell r="AC415">
            <v>8.1255280929440614E-4</v>
          </cell>
          <cell r="AD415">
            <v>9908.5674886282868</v>
          </cell>
          <cell r="AE415">
            <v>0.83250000000000002</v>
          </cell>
          <cell r="AF415">
            <v>7.5782127291706275E-4</v>
          </cell>
          <cell r="AG415">
            <v>9910.3249823464685</v>
          </cell>
          <cell r="AH415">
            <v>0.57942573529411756</v>
          </cell>
          <cell r="AI415">
            <v>5.2744882676455647E-4</v>
          </cell>
          <cell r="AJ415">
            <v>9917.9548499714056</v>
          </cell>
          <cell r="AK415">
            <v>0.59552089460784308</v>
          </cell>
          <cell r="AL415">
            <v>5.421001830635719E-4</v>
          </cell>
          <cell r="AM415">
            <v>9917.4904475102303</v>
          </cell>
          <cell r="AN415">
            <v>0.5554080882352942</v>
          </cell>
          <cell r="AO415">
            <v>5.0558566296084434E-4</v>
          </cell>
          <cell r="AP415">
            <v>9918.6478760975369</v>
          </cell>
          <cell r="AQ415">
            <v>0.80336249999999998</v>
          </cell>
          <cell r="AR415">
            <v>7.312975283649655E-4</v>
          </cell>
          <cell r="AS415">
            <v>9911.1767790484864</v>
          </cell>
          <cell r="AT415">
            <v>0.5359688051470588</v>
          </cell>
          <cell r="AU415">
            <v>4.8789016475721475E-4</v>
          </cell>
          <cell r="AV415">
            <v>9919.2088219855632</v>
          </cell>
        </row>
        <row r="416">
          <cell r="B416">
            <v>24</v>
          </cell>
          <cell r="C416">
            <v>9.8810398931526377E-4</v>
          </cell>
          <cell r="D416">
            <v>0.6705882352941176</v>
          </cell>
          <cell r="E416">
            <v>6.6261091048200034E-4</v>
          </cell>
          <cell r="F416">
            <v>9909.4019659056485</v>
          </cell>
          <cell r="G416">
            <v>0.96499999999999997</v>
          </cell>
          <cell r="H416">
            <v>9.5352034968922952E-4</v>
          </cell>
          <cell r="I416">
            <v>9897.7500654381256</v>
          </cell>
          <cell r="J416">
            <v>0.9</v>
          </cell>
          <cell r="K416">
            <v>8.8929359038373743E-4</v>
          </cell>
          <cell r="L416">
            <v>9900.2343511183062</v>
          </cell>
          <cell r="M416">
            <v>0.92500000000000004</v>
          </cell>
          <cell r="N416">
            <v>9.1399619011661899E-4</v>
          </cell>
          <cell r="O416">
            <v>9899.2787961407776</v>
          </cell>
          <cell r="P416">
            <v>0.64711764705882346</v>
          </cell>
          <cell r="Q416">
            <v>6.394195286151303E-4</v>
          </cell>
          <cell r="R416">
            <v>9910.2859716553048</v>
          </cell>
          <cell r="S416">
            <v>0.60352941176470587</v>
          </cell>
          <cell r="T416">
            <v>5.9634981943380036E-4</v>
          </cell>
          <cell r="U416">
            <v>9911.9278679695381</v>
          </cell>
          <cell r="V416">
            <v>0.62029411764705877</v>
          </cell>
          <cell r="W416">
            <v>6.1291509219585036E-4</v>
          </cell>
          <cell r="X416">
            <v>9911.2963430244308</v>
          </cell>
          <cell r="Y416">
            <v>0.86849999999999994</v>
          </cell>
          <cell r="Z416">
            <v>8.5816831472030654E-4</v>
          </cell>
          <cell r="AA416">
            <v>9901.4384580470614</v>
          </cell>
          <cell r="AB416">
            <v>0.892625</v>
          </cell>
          <cell r="AC416">
            <v>8.8200632346253731E-4</v>
          </cell>
          <cell r="AD416">
            <v>9900.5162542793187</v>
          </cell>
          <cell r="AE416">
            <v>0.83250000000000002</v>
          </cell>
          <cell r="AF416">
            <v>8.2259657110495714E-4</v>
          </cell>
          <cell r="AG416">
            <v>9902.8147272533261</v>
          </cell>
          <cell r="AH416">
            <v>0.58240588235294111</v>
          </cell>
          <cell r="AI416">
            <v>5.7547757575361733E-4</v>
          </cell>
          <cell r="AJ416">
            <v>9912.7236363218835</v>
          </cell>
          <cell r="AK416">
            <v>0.59858382352941175</v>
          </cell>
          <cell r="AL416">
            <v>5.9146306396899565E-4</v>
          </cell>
          <cell r="AM416">
            <v>9912.114174123104</v>
          </cell>
          <cell r="AN416">
            <v>0.558264705882353</v>
          </cell>
          <cell r="AO416">
            <v>5.5162358297626535E-4</v>
          </cell>
          <cell r="AP416">
            <v>9913.6331499354237</v>
          </cell>
          <cell r="AQ416">
            <v>0.80336249999999998</v>
          </cell>
          <cell r="AR416">
            <v>7.9380569111628353E-4</v>
          </cell>
          <cell r="AS416">
            <v>9903.9287599667805</v>
          </cell>
          <cell r="AT416">
            <v>0.53872544117647059</v>
          </cell>
          <cell r="AU416">
            <v>5.32316757572096E-4</v>
          </cell>
          <cell r="AV416">
            <v>9914.3693375591429</v>
          </cell>
        </row>
        <row r="417">
          <cell r="B417">
            <v>25</v>
          </cell>
          <cell r="C417">
            <v>1.0678649709535951E-3</v>
          </cell>
          <cell r="D417">
            <v>0.67401960784313719</v>
          </cell>
          <cell r="E417">
            <v>7.1976192895156527E-4</v>
          </cell>
          <cell r="F417">
            <v>9902.8358880466876</v>
          </cell>
          <cell r="G417">
            <v>0.96499999999999997</v>
          </cell>
          <cell r="H417">
            <v>1.0304896969702193E-3</v>
          </cell>
          <cell r="I417">
            <v>9888.3123593345936</v>
          </cell>
          <cell r="J417">
            <v>0.9</v>
          </cell>
          <cell r="K417">
            <v>9.6107847385823561E-4</v>
          </cell>
          <cell r="L417">
            <v>9891.4301361665603</v>
          </cell>
          <cell r="M417">
            <v>0.92500000000000004</v>
          </cell>
          <cell r="N417">
            <v>9.8777509813207536E-4</v>
          </cell>
          <cell r="O417">
            <v>9890.2308930362015</v>
          </cell>
          <cell r="P417">
            <v>0.65042892156862742</v>
          </cell>
          <cell r="Q417">
            <v>6.9457026143826051E-4</v>
          </cell>
          <cell r="R417">
            <v>9903.9491412708685</v>
          </cell>
          <cell r="S417">
            <v>0.60661764705882348</v>
          </cell>
          <cell r="T417">
            <v>6.4778573605640875E-4</v>
          </cell>
          <cell r="U417">
            <v>9906.0168915752329</v>
          </cell>
          <cell r="V417">
            <v>0.62346813725490191</v>
          </cell>
          <cell r="W417">
            <v>6.6577978428019788E-4</v>
          </cell>
          <cell r="X417">
            <v>9905.2215599125648</v>
          </cell>
          <cell r="Y417">
            <v>0.86849999999999994</v>
          </cell>
          <cell r="Z417">
            <v>9.2744072727319726E-4</v>
          </cell>
          <cell r="AA417">
            <v>9892.9413572922131</v>
          </cell>
          <cell r="AB417">
            <v>0.892625</v>
          </cell>
          <cell r="AC417">
            <v>9.5320296969745276E-4</v>
          </cell>
          <cell r="AD417">
            <v>9891.7839363375006</v>
          </cell>
          <cell r="AE417">
            <v>0.83250000000000002</v>
          </cell>
          <cell r="AF417">
            <v>8.8899758831886789E-4</v>
          </cell>
          <cell r="AG417">
            <v>9894.6687058143998</v>
          </cell>
          <cell r="AH417">
            <v>0.58538602941176465</v>
          </cell>
          <cell r="AI417">
            <v>6.2511323529443438E-4</v>
          </cell>
          <cell r="AJ417">
            <v>9907.0190861545379</v>
          </cell>
          <cell r="AK417">
            <v>0.60164675245098043</v>
          </cell>
          <cell r="AL417">
            <v>6.42477491830391E-4</v>
          </cell>
          <cell r="AM417">
            <v>9906.2515247032679</v>
          </cell>
          <cell r="AN417">
            <v>0.5611213235294118</v>
          </cell>
          <cell r="AO417">
            <v>5.9920180585217812E-4</v>
          </cell>
          <cell r="AP417">
            <v>9908.1645560969446</v>
          </cell>
          <cell r="AQ417">
            <v>0.80336249999999998</v>
          </cell>
          <cell r="AR417">
            <v>8.5788267272770744E-4</v>
          </cell>
          <cell r="AS417">
            <v>9896.0669649527081</v>
          </cell>
          <cell r="AT417">
            <v>0.54148207720588237</v>
          </cell>
          <cell r="AU417">
            <v>5.7822974264735191E-4</v>
          </cell>
          <cell r="AV417">
            <v>9909.091752620001</v>
          </cell>
        </row>
        <row r="418">
          <cell r="B418">
            <v>26</v>
          </cell>
          <cell r="C418">
            <v>1.164481406567104E-3</v>
          </cell>
          <cell r="D418">
            <v>0.67745098039215679</v>
          </cell>
          <cell r="E418">
            <v>7.888790705273223E-4</v>
          </cell>
          <cell r="F418">
            <v>9895.7082037858163</v>
          </cell>
          <cell r="G418">
            <v>0.96499999999999997</v>
          </cell>
          <cell r="H418">
            <v>1.1237245573372553E-3</v>
          </cell>
          <cell r="I418">
            <v>9878.1225553278764</v>
          </cell>
          <cell r="J418">
            <v>0.9</v>
          </cell>
          <cell r="K418">
            <v>1.0480332659103936E-3</v>
          </cell>
          <cell r="L418">
            <v>9881.9236955870183</v>
          </cell>
          <cell r="M418">
            <v>0.92500000000000004</v>
          </cell>
          <cell r="N418">
            <v>1.0771453010745711E-3</v>
          </cell>
          <cell r="O418">
            <v>9880.4615692452844</v>
          </cell>
          <cell r="P418">
            <v>0.65374019607843126</v>
          </cell>
          <cell r="Q418">
            <v>7.6126830305886593E-4</v>
          </cell>
          <cell r="R418">
            <v>9897.0701527265446</v>
          </cell>
          <cell r="S418">
            <v>0.6097058823529411</v>
          </cell>
          <cell r="T418">
            <v>7.0999116347459008E-4</v>
          </cell>
          <cell r="U418">
            <v>9899.5999151317374</v>
          </cell>
          <cell r="V418">
            <v>0.62664215686274505</v>
          </cell>
          <cell r="W418">
            <v>7.2971314023777311E-4</v>
          </cell>
          <cell r="X418">
            <v>9898.6268636391596</v>
          </cell>
          <cell r="Y418">
            <v>0.86849999999999994</v>
          </cell>
          <cell r="Z418">
            <v>1.0113521016035297E-3</v>
          </cell>
          <cell r="AA418">
            <v>9883.7662405649353</v>
          </cell>
          <cell r="AB418">
            <v>0.892625</v>
          </cell>
          <cell r="AC418">
            <v>1.0394452155369613E-3</v>
          </cell>
          <cell r="AD418">
            <v>9882.3550585137782</v>
          </cell>
          <cell r="AE418">
            <v>0.83250000000000002</v>
          </cell>
          <cell r="AF418">
            <v>9.6943077096711412E-4</v>
          </cell>
          <cell r="AG418">
            <v>9885.8723691977175</v>
          </cell>
          <cell r="AH418">
            <v>0.5883661764705882</v>
          </cell>
          <cell r="AI418">
            <v>6.8514147275297946E-4</v>
          </cell>
          <cell r="AJ418">
            <v>9900.826077401467</v>
          </cell>
          <cell r="AK418">
            <v>0.60470968137254899</v>
          </cell>
          <cell r="AL418">
            <v>7.0417318032945113E-4</v>
          </cell>
          <cell r="AM418">
            <v>9899.8869810702345</v>
          </cell>
          <cell r="AN418">
            <v>0.56397794117647049</v>
          </cell>
          <cell r="AO418">
            <v>6.5674182621399573E-4</v>
          </cell>
          <cell r="AP418">
            <v>9902.2275660022515</v>
          </cell>
          <cell r="AQ418">
            <v>0.80336249999999998</v>
          </cell>
          <cell r="AR418">
            <v>9.3550069398326509E-4</v>
          </cell>
          <cell r="AS418">
            <v>9887.5773005753217</v>
          </cell>
          <cell r="AT418">
            <v>0.54423871323529416</v>
          </cell>
          <cell r="AU418">
            <v>6.3375586229650607E-4</v>
          </cell>
          <cell r="AV418">
            <v>9903.362021046014</v>
          </cell>
        </row>
        <row r="419">
          <cell r="B419">
            <v>27</v>
          </cell>
          <cell r="C419">
            <v>1.1904121908895091E-3</v>
          </cell>
          <cell r="D419">
            <v>0.68088235294117638</v>
          </cell>
          <cell r="E419">
            <v>8.105306535027098E-4</v>
          </cell>
          <cell r="F419">
            <v>9887.9016866958045</v>
          </cell>
          <cell r="G419">
            <v>0.96499999999999997</v>
          </cell>
          <cell r="H419">
            <v>1.1487477642083764E-3</v>
          </cell>
          <cell r="I419">
            <v>9867.0222664320681</v>
          </cell>
          <cell r="J419">
            <v>0.9</v>
          </cell>
          <cell r="K419">
            <v>1.0713709718005583E-3</v>
          </cell>
          <cell r="L419">
            <v>9871.5671108228544</v>
          </cell>
          <cell r="M419">
            <v>0.92500000000000004</v>
          </cell>
          <cell r="N419">
            <v>1.1011312765727959E-3</v>
          </cell>
          <cell r="O419">
            <v>9869.8188764935239</v>
          </cell>
          <cell r="P419">
            <v>0.65705147058823521</v>
          </cell>
          <cell r="Q419">
            <v>7.8216208063011498E-4</v>
          </cell>
          <cell r="R419">
            <v>9889.5358269261233</v>
          </cell>
          <cell r="S419">
            <v>0.61279411764705871</v>
          </cell>
          <cell r="T419">
            <v>7.2947758815243872E-4</v>
          </cell>
          <cell r="U419">
            <v>9892.5712866700596</v>
          </cell>
          <cell r="V419">
            <v>0.62981617647058818</v>
          </cell>
          <cell r="W419">
            <v>7.4974085449000657E-4</v>
          </cell>
          <cell r="X419">
            <v>9891.4037055464523</v>
          </cell>
          <cell r="Y419">
            <v>0.86849999999999994</v>
          </cell>
          <cell r="Z419">
            <v>1.0338729877875385E-3</v>
          </cell>
          <cell r="AA419">
            <v>9873.7702728057811</v>
          </cell>
          <cell r="AB419">
            <v>0.892625</v>
          </cell>
          <cell r="AC419">
            <v>1.0625916818927481E-3</v>
          </cell>
          <cell r="AD419">
            <v>9872.0828918299685</v>
          </cell>
          <cell r="AE419">
            <v>0.83250000000000002</v>
          </cell>
          <cell r="AF419">
            <v>9.910181489155164E-4</v>
          </cell>
          <cell r="AG419">
            <v>9876.2887003251635</v>
          </cell>
          <cell r="AH419">
            <v>0.59134632352941174</v>
          </cell>
          <cell r="AI419">
            <v>7.0394587256710352E-4</v>
          </cell>
          <cell r="AJ419">
            <v>9894.0426108413249</v>
          </cell>
          <cell r="AK419">
            <v>0.60777261029411755</v>
          </cell>
          <cell r="AL419">
            <v>7.234999245828563E-4</v>
          </cell>
          <cell r="AM419">
            <v>9892.9157461698724</v>
          </cell>
          <cell r="AN419">
            <v>0.56683455882352929</v>
          </cell>
          <cell r="AO419">
            <v>6.7476676904100583E-4</v>
          </cell>
          <cell r="AP419">
            <v>9895.7243589869686</v>
          </cell>
          <cell r="AQ419">
            <v>0.80336249999999998</v>
          </cell>
          <cell r="AR419">
            <v>9.5633251370347326E-4</v>
          </cell>
          <cell r="AS419">
            <v>9878.3274651488209</v>
          </cell>
          <cell r="AT419">
            <v>0.54699534926470594</v>
          </cell>
          <cell r="AU419">
            <v>6.5114993212457084E-4</v>
          </cell>
          <cell r="AV419">
            <v>9897.0857073087318</v>
          </cell>
        </row>
        <row r="420">
          <cell r="B420">
            <v>28</v>
          </cell>
          <cell r="C420">
            <v>1.2212061487844523E-3</v>
          </cell>
          <cell r="D420">
            <v>0.68431372549019598</v>
          </cell>
          <cell r="E420">
            <v>8.3568812926622306E-4</v>
          </cell>
          <cell r="F420">
            <v>9879.8872392799167</v>
          </cell>
          <cell r="G420">
            <v>0.96499999999999997</v>
          </cell>
          <cell r="H420">
            <v>1.1784639335769963E-3</v>
          </cell>
          <cell r="I420">
            <v>9855.6875466641104</v>
          </cell>
          <cell r="J420">
            <v>0.9</v>
          </cell>
          <cell r="K420">
            <v>1.0990855339060072E-3</v>
          </cell>
          <cell r="L420">
            <v>9860.991000374137</v>
          </cell>
          <cell r="M420">
            <v>0.92500000000000004</v>
          </cell>
          <cell r="N420">
            <v>1.1296156876256184E-3</v>
          </cell>
          <cell r="O420">
            <v>9858.9509102345091</v>
          </cell>
          <cell r="P420">
            <v>0.66036274509803905</v>
          </cell>
          <cell r="Q420">
            <v>8.0643904474190522E-4</v>
          </cell>
          <cell r="R420">
            <v>9881.8006070072697</v>
          </cell>
          <cell r="S420">
            <v>0.61588235294117644</v>
          </cell>
          <cell r="T420">
            <v>7.5211931633960088E-4</v>
          </cell>
          <cell r="U420">
            <v>9885.3548776272328</v>
          </cell>
          <cell r="V420">
            <v>0.63299019607843132</v>
          </cell>
          <cell r="W420">
            <v>7.7301151957125645E-4</v>
          </cell>
          <cell r="X420">
            <v>9883.9877160801498</v>
          </cell>
          <cell r="Y420">
            <v>0.86849999999999994</v>
          </cell>
          <cell r="Z420">
            <v>1.0606175402192966E-3</v>
          </cell>
          <cell r="AA420">
            <v>9863.5620484331066</v>
          </cell>
          <cell r="AB420">
            <v>0.892625</v>
          </cell>
          <cell r="AC420">
            <v>1.0900791385587217E-3</v>
          </cell>
          <cell r="AD420">
            <v>9861.5928986661547</v>
          </cell>
          <cell r="AE420">
            <v>0.83250000000000002</v>
          </cell>
          <cell r="AF420">
            <v>1.0166541188630566E-3</v>
          </cell>
          <cell r="AG420">
            <v>9866.5011189792112</v>
          </cell>
          <cell r="AH420">
            <v>0.59432647058823518</v>
          </cell>
          <cell r="AI420">
            <v>7.2579514026771476E-4</v>
          </cell>
          <cell r="AJ420">
            <v>9887.0777403824213</v>
          </cell>
          <cell r="AK420">
            <v>0.61083553921568612</v>
          </cell>
          <cell r="AL420">
            <v>7.4595611638626227E-4</v>
          </cell>
          <cell r="AM420">
            <v>9885.7582223736135</v>
          </cell>
          <cell r="AN420">
            <v>0.5696911764705882</v>
          </cell>
          <cell r="AO420">
            <v>6.9571036761413075E-4</v>
          </cell>
          <cell r="AP420">
            <v>9889.0470530339353</v>
          </cell>
          <cell r="AQ420">
            <v>0.80336249999999998</v>
          </cell>
          <cell r="AR420">
            <v>9.8107122470284945E-4</v>
          </cell>
          <cell r="AS420">
            <v>9868.8804994128877</v>
          </cell>
          <cell r="AT420">
            <v>0.54975198529411762</v>
          </cell>
          <cell r="AU420">
            <v>6.7136050474763623E-4</v>
          </cell>
          <cell r="AV420">
            <v>9890.6412206221867</v>
          </cell>
        </row>
        <row r="421">
          <cell r="B421">
            <v>29</v>
          </cell>
          <cell r="C421">
            <v>1.2544447198234478E-3</v>
          </cell>
          <cell r="D421">
            <v>0.68774509803921557</v>
          </cell>
          <cell r="E421">
            <v>8.6273820681975343E-4</v>
          </cell>
          <cell r="F421">
            <v>9871.6307347955608</v>
          </cell>
          <cell r="G421">
            <v>0.96499999999999997</v>
          </cell>
          <cell r="H421">
            <v>1.2105391546296271E-3</v>
          </cell>
          <cell r="I421">
            <v>9844.0729743497632</v>
          </cell>
          <cell r="J421">
            <v>0.9</v>
          </cell>
          <cell r="K421">
            <v>1.1290002478411031E-3</v>
          </cell>
          <cell r="L421">
            <v>9850.1529278156486</v>
          </cell>
          <cell r="M421">
            <v>0.92500000000000004</v>
          </cell>
          <cell r="N421">
            <v>1.1603613658366892E-3</v>
          </cell>
          <cell r="O421">
            <v>9847.814084622778</v>
          </cell>
          <cell r="P421">
            <v>0.663674019607843</v>
          </cell>
          <cell r="Q421">
            <v>8.3254236958106196E-4</v>
          </cell>
          <cell r="R421">
            <v>9873.8315371654244</v>
          </cell>
          <cell r="S421">
            <v>0.61897058823529405</v>
          </cell>
          <cell r="T421">
            <v>7.7646438613777815E-4</v>
          </cell>
          <cell r="U421">
            <v>9877.9199112748975</v>
          </cell>
          <cell r="V421">
            <v>0.63616421568627446</v>
          </cell>
          <cell r="W421">
            <v>7.9803284130827191E-4</v>
          </cell>
          <cell r="X421">
            <v>9876.3472797163195</v>
          </cell>
          <cell r="Y421">
            <v>0.86849999999999994</v>
          </cell>
          <cell r="Z421">
            <v>1.0894852391666644E-3</v>
          </cell>
          <cell r="AA421">
            <v>9853.1005815154967</v>
          </cell>
          <cell r="AB421">
            <v>0.892625</v>
          </cell>
          <cell r="AC421">
            <v>1.1197487180324051E-3</v>
          </cell>
          <cell r="AD421">
            <v>9850.8429819743596</v>
          </cell>
          <cell r="AE421">
            <v>0.83250000000000002</v>
          </cell>
          <cell r="AF421">
            <v>1.0443252292530202E-3</v>
          </cell>
          <cell r="AG421">
            <v>9856.4702999778328</v>
          </cell>
          <cell r="AH421">
            <v>0.59730661764705872</v>
          </cell>
          <cell r="AI421">
            <v>7.4928813262295578E-4</v>
          </cell>
          <cell r="AJ421">
            <v>9879.9017474070024</v>
          </cell>
          <cell r="AK421">
            <v>0.61389846813725479</v>
          </cell>
          <cell r="AL421">
            <v>7.7010169186248238E-4</v>
          </cell>
          <cell r="AM421">
            <v>9878.3838805625182</v>
          </cell>
          <cell r="AN421">
            <v>0.572547794117647</v>
          </cell>
          <cell r="AO421">
            <v>7.1822955717744472E-4</v>
          </cell>
          <cell r="AP421">
            <v>9882.1671404733152</v>
          </cell>
          <cell r="AQ421">
            <v>0.80336249999999998</v>
          </cell>
          <cell r="AR421">
            <v>1.0077738462291644E-3</v>
          </cell>
          <cell r="AS421">
            <v>9859.1984247348828</v>
          </cell>
          <cell r="AT421">
            <v>0.55250862132352929</v>
          </cell>
          <cell r="AU421">
            <v>6.9309152267623406E-4</v>
          </cell>
          <cell r="AV421">
            <v>9884.001034740033</v>
          </cell>
        </row>
        <row r="422">
          <cell r="B422">
            <v>30</v>
          </cell>
          <cell r="C422">
            <v>1.2974487170808694E-3</v>
          </cell>
          <cell r="D422">
            <v>0.69117647058823517</v>
          </cell>
          <cell r="E422">
            <v>8.9676602504118897E-4</v>
          </cell>
          <cell r="F422">
            <v>9863.1141017970367</v>
          </cell>
          <cell r="G422">
            <v>0.96499999999999997</v>
          </cell>
          <cell r="H422">
            <v>1.2520380119830389E-3</v>
          </cell>
          <cell r="I422">
            <v>9832.1563385732807</v>
          </cell>
          <cell r="J422">
            <v>0.91</v>
          </cell>
          <cell r="K422">
            <v>1.1806783325435911E-3</v>
          </cell>
          <cell r="L422">
            <v>9839.0321027188711</v>
          </cell>
          <cell r="M422">
            <v>0.92500000000000004</v>
          </cell>
          <cell r="N422">
            <v>1.2001400632998041E-3</v>
          </cell>
          <cell r="O422">
            <v>9836.3870616210406</v>
          </cell>
          <cell r="P422">
            <v>0.66698529411764695</v>
          </cell>
          <cell r="Q422">
            <v>8.6537921416474735E-4</v>
          </cell>
          <cell r="R422">
            <v>9865.6111540606289</v>
          </cell>
          <cell r="S422">
            <v>0.62897058823529406</v>
          </cell>
          <cell r="T422">
            <v>8.1605708278748208E-4</v>
          </cell>
          <cell r="U422">
            <v>9870.2500582546709</v>
          </cell>
          <cell r="V422">
            <v>0.6393382352941176</v>
          </cell>
          <cell r="W422">
            <v>8.2950857316309984E-4</v>
          </cell>
          <cell r="X422">
            <v>9868.4656302349395</v>
          </cell>
          <cell r="Y422">
            <v>0.87814999999999999</v>
          </cell>
          <cell r="Z422">
            <v>1.1393545909045655E-3</v>
          </cell>
          <cell r="AA422">
            <v>9842.3657738719121</v>
          </cell>
          <cell r="AB422">
            <v>0.892625</v>
          </cell>
          <cell r="AC422">
            <v>1.1581351610843111E-3</v>
          </cell>
          <cell r="AD422">
            <v>9839.8125131737543</v>
          </cell>
          <cell r="AE422">
            <v>0.84175000000000011</v>
          </cell>
          <cell r="AF422">
            <v>1.092127457602822E-3</v>
          </cell>
          <cell r="AG422">
            <v>9846.1769393721825</v>
          </cell>
          <cell r="AH422">
            <v>0.60695661764705877</v>
          </cell>
          <cell r="AI422">
            <v>7.8749508488992022E-4</v>
          </cell>
          <cell r="AJ422">
            <v>9872.4988542761894</v>
          </cell>
          <cell r="AK422">
            <v>0.61696139705882347</v>
          </cell>
          <cell r="AL422">
            <v>8.0047577310239139E-4</v>
          </cell>
          <cell r="AM422">
            <v>9870.7765204232292</v>
          </cell>
          <cell r="AN422">
            <v>0.58179779411764698</v>
          </cell>
          <cell r="AO422">
            <v>7.548528015784208E-4</v>
          </cell>
          <cell r="AP422">
            <v>9875.0694759440594</v>
          </cell>
          <cell r="AQ422">
            <v>0.81228875</v>
          </cell>
          <cell r="AR422">
            <v>1.0539029965867231E-3</v>
          </cell>
          <cell r="AS422">
            <v>9849.2625824176503</v>
          </cell>
          <cell r="AT422">
            <v>0.56143487132352943</v>
          </cell>
          <cell r="AU422">
            <v>7.2843295352317621E-4</v>
          </cell>
          <cell r="AV422">
            <v>9877.1505174127306</v>
          </cell>
        </row>
        <row r="423">
          <cell r="B423">
            <v>31</v>
          </cell>
          <cell r="C423">
            <v>1.3615594041615094E-3</v>
          </cell>
          <cell r="D423">
            <v>0.69460784313725477</v>
          </cell>
          <cell r="E423">
            <v>9.4574984102787176E-4</v>
          </cell>
          <cell r="F423">
            <v>9854.26919616944</v>
          </cell>
          <cell r="G423">
            <v>0.96499999999999997</v>
          </cell>
          <cell r="H423">
            <v>1.3139048250158565E-3</v>
          </cell>
          <cell r="I423">
            <v>9819.8461050976275</v>
          </cell>
          <cell r="J423">
            <v>0.91</v>
          </cell>
          <cell r="K423">
            <v>1.2390190577869736E-3</v>
          </cell>
          <cell r="L423">
            <v>9827.4153707019905</v>
          </cell>
          <cell r="M423">
            <v>0.92500000000000004</v>
          </cell>
          <cell r="N423">
            <v>1.2594424488493962E-3</v>
          </cell>
          <cell r="O423">
            <v>9824.5820194302651</v>
          </cell>
          <cell r="P423">
            <v>0.6702965686274508</v>
          </cell>
          <cell r="Q423">
            <v>9.1264859659189617E-4</v>
          </cell>
          <cell r="R423">
            <v>9857.0736592328722</v>
          </cell>
          <cell r="S423">
            <v>0.6320931372549019</v>
          </cell>
          <cell r="T423">
            <v>8.6063235533536341E-4</v>
          </cell>
          <cell r="U423">
            <v>9862.1953707857483</v>
          </cell>
          <cell r="V423">
            <v>0.64251225490196073</v>
          </cell>
          <cell r="W423">
            <v>8.7481860295078151E-4</v>
          </cell>
          <cell r="X423">
            <v>9860.2796533906949</v>
          </cell>
          <cell r="Y423">
            <v>0.87814999999999999</v>
          </cell>
          <cell r="Z423">
            <v>1.1956533907644296E-3</v>
          </cell>
          <cell r="AA423">
            <v>9831.1518292420897</v>
          </cell>
          <cell r="AB423">
            <v>0.892625</v>
          </cell>
          <cell r="AC423">
            <v>1.2153619631396673E-3</v>
          </cell>
          <cell r="AD423">
            <v>9828.4166803237695</v>
          </cell>
          <cell r="AE423">
            <v>0.84175000000000011</v>
          </cell>
          <cell r="AF423">
            <v>1.1460926284529507E-3</v>
          </cell>
          <cell r="AG423">
            <v>9835.4236591842782</v>
          </cell>
          <cell r="AH423">
            <v>0.60996987745098019</v>
          </cell>
          <cell r="AI423">
            <v>8.3051022289862546E-4</v>
          </cell>
          <cell r="AJ423">
            <v>9864.724309952866</v>
          </cell>
          <cell r="AK423">
            <v>0.62002432598039203</v>
          </cell>
          <cell r="AL423">
            <v>8.4419995184750404E-4</v>
          </cell>
          <cell r="AM423">
            <v>9862.8752029569223</v>
          </cell>
          <cell r="AN423">
            <v>0.58468615196078433</v>
          </cell>
          <cell r="AO423">
            <v>7.9608492868521127E-4</v>
          </cell>
          <cell r="AP423">
            <v>9867.6152520843625</v>
          </cell>
          <cell r="AQ423">
            <v>0.81228875</v>
          </cell>
          <cell r="AR423">
            <v>1.1059793864570972E-3</v>
          </cell>
          <cell r="AS423">
            <v>9838.8824150678702</v>
          </cell>
          <cell r="AT423">
            <v>0.5642221366421567</v>
          </cell>
          <cell r="AU423">
            <v>7.6822195618122863E-4</v>
          </cell>
          <cell r="AV423">
            <v>9869.9556754889381</v>
          </cell>
        </row>
        <row r="424">
          <cell r="B424">
            <v>32</v>
          </cell>
          <cell r="C424">
            <v>1.4386808997028707E-3</v>
          </cell>
          <cell r="D424">
            <v>0.69803921568627436</v>
          </cell>
          <cell r="E424">
            <v>1.0042556868514155E-3</v>
          </cell>
          <cell r="F424">
            <v>9844.9495226437157</v>
          </cell>
          <cell r="G424">
            <v>0.96499999999999997</v>
          </cell>
          <cell r="H424">
            <v>1.3883270682132703E-3</v>
          </cell>
          <cell r="I424">
            <v>9806.9437619192267</v>
          </cell>
          <cell r="J424">
            <v>0.91</v>
          </cell>
          <cell r="K424">
            <v>1.3091996187296123E-3</v>
          </cell>
          <cell r="L424">
            <v>9815.2390157689024</v>
          </cell>
          <cell r="M424">
            <v>0.92500000000000004</v>
          </cell>
          <cell r="N424">
            <v>1.3307798322251554E-3</v>
          </cell>
          <cell r="O424">
            <v>9812.2085237927931</v>
          </cell>
          <cell r="P424">
            <v>0.67360784313725475</v>
          </cell>
          <cell r="Q424">
            <v>9.6910673781161591E-4</v>
          </cell>
          <cell r="R424">
            <v>9848.0776147912711</v>
          </cell>
          <cell r="S424">
            <v>0.63521568627450964</v>
          </cell>
          <cell r="T424">
            <v>9.1387267503478798E-4</v>
          </cell>
          <cell r="U424">
            <v>9853.7076463550111</v>
          </cell>
          <cell r="V424">
            <v>0.64568627450980387</v>
          </cell>
          <cell r="W424">
            <v>9.2893651033755943E-4</v>
          </cell>
          <cell r="X424">
            <v>9851.6536973196107</v>
          </cell>
          <cell r="Y424">
            <v>0.87814999999999999</v>
          </cell>
          <cell r="Z424">
            <v>1.2633776320740758E-3</v>
          </cell>
          <cell r="AA424">
            <v>9819.3971792223365</v>
          </cell>
          <cell r="AB424">
            <v>0.892625</v>
          </cell>
          <cell r="AC424">
            <v>1.284202538097275E-3</v>
          </cell>
          <cell r="AD424">
            <v>9816.4715965326159</v>
          </cell>
          <cell r="AE424">
            <v>0.84175000000000011</v>
          </cell>
          <cell r="AF424">
            <v>1.2110096473248915E-3</v>
          </cell>
          <cell r="AG424">
            <v>9824.1513526307754</v>
          </cell>
          <cell r="AH424">
            <v>0.61298313725490183</v>
          </cell>
          <cell r="AI424">
            <v>8.8188713140857048E-4</v>
          </cell>
          <cell r="AJ424">
            <v>9856.5315555673733</v>
          </cell>
          <cell r="AK424">
            <v>0.62308725490196071</v>
          </cell>
          <cell r="AL424">
            <v>8.964237324757448E-4</v>
          </cell>
          <cell r="AM424">
            <v>9854.5489641855092</v>
          </cell>
          <cell r="AN424">
            <v>0.58757450980392145</v>
          </cell>
          <cell r="AO424">
            <v>8.4533222440717889E-4</v>
          </cell>
          <cell r="AP424">
            <v>9859.759792300114</v>
          </cell>
          <cell r="AQ424">
            <v>0.81228875</v>
          </cell>
          <cell r="AR424">
            <v>1.1686243096685203E-3</v>
          </cell>
          <cell r="AS424">
            <v>9828.0008139310303</v>
          </cell>
          <cell r="AT424">
            <v>0.5670094019607842</v>
          </cell>
          <cell r="AU424">
            <v>8.1574559655292771E-4</v>
          </cell>
          <cell r="AV424">
            <v>9862.3733588324922</v>
          </cell>
        </row>
        <row r="425">
          <cell r="B425">
            <v>33</v>
          </cell>
          <cell r="C425">
            <v>1.515671046136581E-3</v>
          </cell>
          <cell r="D425">
            <v>0.70147058823529396</v>
          </cell>
          <cell r="E425">
            <v>1.0631986603046309E-3</v>
          </cell>
          <cell r="F425">
            <v>9835.0626760988362</v>
          </cell>
          <cell r="G425">
            <v>0.96499999999999997</v>
          </cell>
          <cell r="H425">
            <v>1.4626225595218006E-3</v>
          </cell>
          <cell r="I425">
            <v>9793.3285164381086</v>
          </cell>
          <cell r="J425">
            <v>0.91</v>
          </cell>
          <cell r="K425">
            <v>1.3792606519842888E-3</v>
          </cell>
          <cell r="L425">
            <v>9802.3889085917181</v>
          </cell>
          <cell r="M425">
            <v>0.92500000000000004</v>
          </cell>
          <cell r="N425">
            <v>1.4019957176763375E-3</v>
          </cell>
          <cell r="O425">
            <v>9799.1506345797425</v>
          </cell>
          <cell r="P425">
            <v>0.6769191176470587</v>
          </cell>
          <cell r="Q425">
            <v>1.0259867071939687E-3</v>
          </cell>
          <cell r="R425">
            <v>9838.533776420285</v>
          </cell>
          <cell r="S425">
            <v>0.63833823529411748</v>
          </cell>
          <cell r="T425">
            <v>9.67510780877214E-4</v>
          </cell>
          <cell r="U425">
            <v>9844.7026121892268</v>
          </cell>
          <cell r="V425">
            <v>0.6488602941176469</v>
          </cell>
          <cell r="W425">
            <v>9.8345876078178348E-4</v>
          </cell>
          <cell r="X425">
            <v>9842.5021365129687</v>
          </cell>
          <cell r="Y425">
            <v>0.87814999999999999</v>
          </cell>
          <cell r="Z425">
            <v>1.3309865291648386E-3</v>
          </cell>
          <cell r="AA425">
            <v>9806.9915724656566</v>
          </cell>
          <cell r="AB425">
            <v>0.892625</v>
          </cell>
          <cell r="AC425">
            <v>1.3529258675576657E-3</v>
          </cell>
          <cell r="AD425">
            <v>9803.8652587931883</v>
          </cell>
          <cell r="AE425">
            <v>0.84175000000000011</v>
          </cell>
          <cell r="AF425">
            <v>1.2758161030854672E-3</v>
          </cell>
          <cell r="AG425">
            <v>9812.2542105659595</v>
          </cell>
          <cell r="AH425">
            <v>0.61599639705882347</v>
          </cell>
          <cell r="AI425">
            <v>9.3364790354651171E-4</v>
          </cell>
          <cell r="AJ425">
            <v>9847.8392072281968</v>
          </cell>
          <cell r="AK425">
            <v>0.62615018382352927</v>
          </cell>
          <cell r="AL425">
            <v>9.4903770415442109E-4</v>
          </cell>
          <cell r="AM425">
            <v>9845.7151126211684</v>
          </cell>
          <cell r="AN425">
            <v>0.59046286764705869</v>
          </cell>
          <cell r="AO425">
            <v>8.9494747231142304E-4</v>
          </cell>
          <cell r="AP425">
            <v>9851.4250196227676</v>
          </cell>
          <cell r="AQ425">
            <v>0.81228875</v>
          </cell>
          <cell r="AR425">
            <v>1.2311625394774758E-3</v>
          </cell>
          <cell r="AS425">
            <v>9816.5155732644271</v>
          </cell>
          <cell r="AT425">
            <v>0.56979666727941169</v>
          </cell>
          <cell r="AU425">
            <v>8.6362431078052329E-4</v>
          </cell>
          <cell r="AV425">
            <v>9854.3281711934633</v>
          </cell>
        </row>
        <row r="426">
          <cell r="B426">
            <v>34</v>
          </cell>
          <cell r="C426">
            <v>1.6115078093180578E-3</v>
          </cell>
          <cell r="D426">
            <v>0.70490196078431355</v>
          </cell>
          <cell r="E426">
            <v>1.1359550146075325E-3</v>
          </cell>
          <cell r="F426">
            <v>9824.6060506375961</v>
          </cell>
          <cell r="G426">
            <v>0.96499999999999997</v>
          </cell>
          <cell r="H426">
            <v>1.5551050359919258E-3</v>
          </cell>
          <cell r="I426">
            <v>9779.0045732171584</v>
          </cell>
          <cell r="J426">
            <v>0.91</v>
          </cell>
          <cell r="K426">
            <v>1.4664721064794326E-3</v>
          </cell>
          <cell r="L426">
            <v>9788.8688592746512</v>
          </cell>
          <cell r="M426">
            <v>0.92500000000000004</v>
          </cell>
          <cell r="N426">
            <v>1.4906447236192036E-3</v>
          </cell>
          <cell r="O426">
            <v>9785.4122673531965</v>
          </cell>
          <cell r="P426">
            <v>0.68023039215686254</v>
          </cell>
          <cell r="Q426">
            <v>1.096196589096269E-3</v>
          </cell>
          <cell r="R426">
            <v>9828.4395715473984</v>
          </cell>
          <cell r="S426">
            <v>0.64146078431372533</v>
          </cell>
          <cell r="T426">
            <v>1.0337190632928547E-3</v>
          </cell>
          <cell r="U426">
            <v>9835.1777562774041</v>
          </cell>
          <cell r="V426">
            <v>0.65203431372549003</v>
          </cell>
          <cell r="W426">
            <v>1.0507583885119675E-3</v>
          </cell>
          <cell r="X426">
            <v>9832.8224415588011</v>
          </cell>
          <cell r="Y426">
            <v>0.87814999999999999</v>
          </cell>
          <cell r="Z426">
            <v>1.4151455827526524E-3</v>
          </cell>
          <cell r="AA426">
            <v>9793.9385987910719</v>
          </cell>
          <cell r="AB426">
            <v>0.892625</v>
          </cell>
          <cell r="AC426">
            <v>1.4384721582925313E-3</v>
          </cell>
          <cell r="AD426">
            <v>9790.601355882518</v>
          </cell>
          <cell r="AE426">
            <v>0.84175000000000011</v>
          </cell>
          <cell r="AF426">
            <v>1.3564866984934754E-3</v>
          </cell>
          <cell r="AG426">
            <v>9799.7355786365515</v>
          </cell>
          <cell r="AH426">
            <v>0.61900965686274489</v>
          </cell>
          <cell r="AI426">
            <v>9.9753889607760477E-4</v>
          </cell>
          <cell r="AJ426">
            <v>9838.6447927979043</v>
          </cell>
          <cell r="AK426">
            <v>0.62921311274509784</v>
          </cell>
          <cell r="AL426">
            <v>1.0139818449140486E-3</v>
          </cell>
          <cell r="AM426">
            <v>9836.3711577549275</v>
          </cell>
          <cell r="AN426">
            <v>0.59335122549019592</v>
          </cell>
          <cell r="AO426">
            <v>9.5619013354589059E-4</v>
          </cell>
          <cell r="AP426">
            <v>9842.6085117027906</v>
          </cell>
          <cell r="AQ426">
            <v>0.81228875</v>
          </cell>
          <cell r="AR426">
            <v>1.3090096640462035E-3</v>
          </cell>
          <cell r="AS426">
            <v>9804.4298470224257</v>
          </cell>
          <cell r="AT426">
            <v>0.57258393259803908</v>
          </cell>
          <cell r="AU426">
            <v>9.2272347887178442E-4</v>
          </cell>
          <cell r="AV426">
            <v>9845.8177338184105</v>
          </cell>
        </row>
        <row r="427">
          <cell r="B427">
            <v>35</v>
          </cell>
          <cell r="C427">
            <v>1.7118397514646862E-3</v>
          </cell>
          <cell r="D427">
            <v>0.70833333333333315</v>
          </cell>
          <cell r="E427">
            <v>1.2125531572874857E-3</v>
          </cell>
          <cell r="F427">
            <v>9813.4457401278305</v>
          </cell>
          <cell r="G427">
            <v>0.96499999999999997</v>
          </cell>
          <cell r="H427">
            <v>1.6519253601634221E-3</v>
          </cell>
          <cell r="I427">
            <v>9763.7971939583604</v>
          </cell>
          <cell r="J427">
            <v>0.91</v>
          </cell>
          <cell r="K427">
            <v>1.5577741738328646E-3</v>
          </cell>
          <cell r="L427">
            <v>9774.51375613854</v>
          </cell>
          <cell r="M427">
            <v>0.92500000000000004</v>
          </cell>
          <cell r="N427">
            <v>1.5834517701048348E-3</v>
          </cell>
          <cell r="O427">
            <v>9770.8256941884283</v>
          </cell>
          <cell r="P427">
            <v>0.68354166666666649</v>
          </cell>
          <cell r="Q427">
            <v>1.1701137967824236E-3</v>
          </cell>
          <cell r="R427">
            <v>9817.6656696129285</v>
          </cell>
          <cell r="S427">
            <v>0.64458333333333317</v>
          </cell>
          <cell r="T427">
            <v>1.1034233731316121E-3</v>
          </cell>
          <cell r="U427">
            <v>9825.010945539867</v>
          </cell>
          <cell r="V427">
            <v>0.65520833333333317</v>
          </cell>
          <cell r="W427">
            <v>1.1216116704909243E-3</v>
          </cell>
          <cell r="X427">
            <v>9822.4905208955843</v>
          </cell>
          <cell r="Y427">
            <v>0.87814999999999999</v>
          </cell>
          <cell r="Z427">
            <v>1.5032520777487142E-3</v>
          </cell>
          <cell r="AA427">
            <v>9780.078749845241</v>
          </cell>
          <cell r="AB427">
            <v>0.892625</v>
          </cell>
          <cell r="AC427">
            <v>1.5280309581511655E-3</v>
          </cell>
          <cell r="AD427">
            <v>9776.5178484191401</v>
          </cell>
          <cell r="AE427">
            <v>0.84175000000000011</v>
          </cell>
          <cell r="AF427">
            <v>1.4409411107953998E-3</v>
          </cell>
          <cell r="AG427">
            <v>9786.4423676753777</v>
          </cell>
          <cell r="AH427">
            <v>0.62202291666666654</v>
          </cell>
          <cell r="AI427">
            <v>1.0648035550720057E-3</v>
          </cell>
          <cell r="AJ427">
            <v>9828.8303619323979</v>
          </cell>
          <cell r="AK427">
            <v>0.63227604166666651</v>
          </cell>
          <cell r="AL427">
            <v>1.082355262023742E-3</v>
          </cell>
          <cell r="AM427">
            <v>9826.3972559811282</v>
          </cell>
          <cell r="AN427">
            <v>0.59623958333333327</v>
          </cell>
          <cell r="AO427">
            <v>1.0206666201467412E-3</v>
          </cell>
          <cell r="AP427">
            <v>9833.1971065555463</v>
          </cell>
          <cell r="AQ427">
            <v>0.81228875</v>
          </cell>
          <cell r="AR427">
            <v>1.3905081719175606E-3</v>
          </cell>
          <cell r="AS427">
            <v>9791.5957536022106</v>
          </cell>
          <cell r="AT427">
            <v>0.57537119791666658</v>
          </cell>
          <cell r="AU427">
            <v>9.849432884416053E-4</v>
          </cell>
          <cell r="AV427">
            <v>9836.7327666267247</v>
          </cell>
        </row>
        <row r="428">
          <cell r="B428">
            <v>36</v>
          </cell>
          <cell r="C428">
            <v>1.8296776810371872E-3</v>
          </cell>
          <cell r="D428">
            <v>0.71176470588235274</v>
          </cell>
          <cell r="E428">
            <v>1.3022999965029388E-3</v>
          </cell>
          <cell r="F428">
            <v>9801.5464155117679</v>
          </cell>
          <cell r="G428">
            <v>0.96499999999999997</v>
          </cell>
          <cell r="H428">
            <v>1.7656389622008855E-3</v>
          </cell>
          <cell r="I428">
            <v>9747.6681297621672</v>
          </cell>
          <cell r="J428">
            <v>0.91</v>
          </cell>
          <cell r="K428">
            <v>1.6650066897438403E-3</v>
          </cell>
          <cell r="L428">
            <v>9759.287271047453</v>
          </cell>
          <cell r="M428">
            <v>0.92500000000000004</v>
          </cell>
          <cell r="N428">
            <v>1.6924518549593982E-3</v>
          </cell>
          <cell r="O428">
            <v>9755.3540629475792</v>
          </cell>
          <cell r="P428">
            <v>0.68685294117647033</v>
          </cell>
          <cell r="Q428">
            <v>1.2567194966253358E-3</v>
          </cell>
          <cell r="R428">
            <v>9806.1778835607165</v>
          </cell>
          <cell r="S428">
            <v>0.64770588235294102</v>
          </cell>
          <cell r="T428">
            <v>1.1850929968176744E-3</v>
          </cell>
          <cell r="U428">
            <v>9814.1697988212836</v>
          </cell>
          <cell r="V428">
            <v>0.65838235294117631</v>
          </cell>
          <cell r="W428">
            <v>1.2046274967652184E-3</v>
          </cell>
          <cell r="X428">
            <v>9811.4735008940606</v>
          </cell>
          <cell r="Y428">
            <v>0.87814999999999999</v>
          </cell>
          <cell r="Z428">
            <v>1.6067314556028058E-3</v>
          </cell>
          <cell r="AA428">
            <v>9765.3768261439909</v>
          </cell>
          <cell r="AB428">
            <v>0.892625</v>
          </cell>
          <cell r="AC428">
            <v>1.6332160400358191E-3</v>
          </cell>
          <cell r="AD428">
            <v>9761.5790264838379</v>
          </cell>
          <cell r="AE428">
            <v>0.84175000000000011</v>
          </cell>
          <cell r="AF428">
            <v>1.5401311880130525E-3</v>
          </cell>
          <cell r="AG428">
            <v>9772.3406805393643</v>
          </cell>
          <cell r="AH428">
            <v>0.62503617647058807</v>
          </cell>
          <cell r="AI428">
            <v>1.1436147419290558E-3</v>
          </cell>
          <cell r="AJ428">
            <v>9818.3645884208127</v>
          </cell>
          <cell r="AK428">
            <v>0.63533897058823507</v>
          </cell>
          <cell r="AL428">
            <v>1.1624655343784357E-3</v>
          </cell>
          <cell r="AM428">
            <v>9815.7616032043825</v>
          </cell>
          <cell r="AN428">
            <v>0.5991279411764705</v>
          </cell>
          <cell r="AO428">
            <v>1.0962110220563489E-3</v>
          </cell>
          <cell r="AP428">
            <v>9823.1606904995606</v>
          </cell>
          <cell r="AQ428">
            <v>0.81228875</v>
          </cell>
          <cell r="AR428">
            <v>1.4862265964325956E-3</v>
          </cell>
          <cell r="AS428">
            <v>9777.9804596907143</v>
          </cell>
          <cell r="AT428">
            <v>0.57815846323529396</v>
          </cell>
          <cell r="AU428">
            <v>1.0578436362843765E-3</v>
          </cell>
          <cell r="AV428">
            <v>9827.0441427080423</v>
          </cell>
        </row>
        <row r="429">
          <cell r="B429">
            <v>37</v>
          </cell>
          <cell r="C429">
            <v>1.9899522574926289E-3</v>
          </cell>
          <cell r="D429">
            <v>0.71519607843137234</v>
          </cell>
          <cell r="E429">
            <v>1.4232060508243846E-3</v>
          </cell>
          <cell r="F429">
            <v>9788.781861649124</v>
          </cell>
          <cell r="G429">
            <v>0.96499999999999997</v>
          </cell>
          <cell r="H429">
            <v>1.9203039284803869E-3</v>
          </cell>
          <cell r="I429">
            <v>9730.4572671216556</v>
          </cell>
          <cell r="J429">
            <v>0.91</v>
          </cell>
          <cell r="K429">
            <v>1.8108565543182924E-3</v>
          </cell>
          <cell r="L429">
            <v>9743.0379924540284</v>
          </cell>
          <cell r="M429">
            <v>0.92500000000000004</v>
          </cell>
          <cell r="N429">
            <v>1.8407058381806818E-3</v>
          </cell>
          <cell r="O429">
            <v>9738.8435958679584</v>
          </cell>
          <cell r="P429">
            <v>0.69016421568627428</v>
          </cell>
          <cell r="Q429">
            <v>1.3733938390455311E-3</v>
          </cell>
          <cell r="R429">
            <v>9793.8542686270703</v>
          </cell>
          <cell r="S429">
            <v>0.65082843137254887</v>
          </cell>
          <cell r="T429">
            <v>1.2951175062501901E-3</v>
          </cell>
          <cell r="U429">
            <v>9802.5390949231205</v>
          </cell>
          <cell r="V429">
            <v>0.66155637254901944</v>
          </cell>
          <cell r="W429">
            <v>1.3164655970125559E-3</v>
          </cell>
          <cell r="X429">
            <v>9799.6543301311012</v>
          </cell>
          <cell r="Y429">
            <v>0.87814999999999999</v>
          </cell>
          <cell r="Z429">
            <v>1.7474765749171521E-3</v>
          </cell>
          <cell r="AA429">
            <v>9749.6864880216108</v>
          </cell>
          <cell r="AB429">
            <v>0.892625</v>
          </cell>
          <cell r="AC429">
            <v>1.7762811338443579E-3</v>
          </cell>
          <cell r="AD429">
            <v>9745.6362590417066</v>
          </cell>
          <cell r="AE429">
            <v>0.84175000000000011</v>
          </cell>
          <cell r="AF429">
            <v>1.6750423127444207E-3</v>
          </cell>
          <cell r="AG429">
            <v>9757.2899938773771</v>
          </cell>
          <cell r="AH429">
            <v>0.6280494362745096</v>
          </cell>
          <cell r="AI429">
            <v>1.2497883935314333E-3</v>
          </cell>
          <cell r="AJ429">
            <v>9807.1361619358613</v>
          </cell>
          <cell r="AK429">
            <v>0.63840189950980375</v>
          </cell>
          <cell r="AL429">
            <v>1.2703893011171163E-3</v>
          </cell>
          <cell r="AM429">
            <v>9804.3511186469823</v>
          </cell>
          <cell r="AN429">
            <v>0.60201629901960774</v>
          </cell>
          <cell r="AO429">
            <v>1.1979836932814259E-3</v>
          </cell>
          <cell r="AP429">
            <v>9812.3924334792046</v>
          </cell>
          <cell r="AQ429">
            <v>0.81228875</v>
          </cell>
          <cell r="AR429">
            <v>1.6164158317983656E-3</v>
          </cell>
          <cell r="AS429">
            <v>9763.4481650721227</v>
          </cell>
          <cell r="AT429">
            <v>0.58094572855392146</v>
          </cell>
          <cell r="AU429">
            <v>1.1560542640165761E-3</v>
          </cell>
          <cell r="AV429">
            <v>9816.6486665981938</v>
          </cell>
        </row>
        <row r="430">
          <cell r="B430">
            <v>38</v>
          </cell>
          <cell r="C430">
            <v>2.1764590436536809E-3</v>
          </cell>
          <cell r="D430">
            <v>0.71862745098039194</v>
          </cell>
          <cell r="E430">
            <v>1.5640632147040662E-3</v>
          </cell>
          <cell r="F430">
            <v>9774.8504080734256</v>
          </cell>
          <cell r="G430">
            <v>0.96499999999999997</v>
          </cell>
          <cell r="H430">
            <v>2.1002829771258019E-3</v>
          </cell>
          <cell r="I430">
            <v>9711.7718318056905</v>
          </cell>
          <cell r="J430">
            <v>0.91</v>
          </cell>
          <cell r="K430">
            <v>1.9805777297248498E-3</v>
          </cell>
          <cell r="L430">
            <v>9725.3947482464209</v>
          </cell>
          <cell r="M430">
            <v>0.92500000000000004</v>
          </cell>
          <cell r="N430">
            <v>2.0132246153796549E-3</v>
          </cell>
          <cell r="O430">
            <v>9720.9172496039155</v>
          </cell>
          <cell r="P430">
            <v>0.69347549019607824</v>
          </cell>
          <cell r="Q430">
            <v>1.5093210021894241E-3</v>
          </cell>
          <cell r="R430">
            <v>9780.4034495140277</v>
          </cell>
          <cell r="S430">
            <v>0.65395098039215671</v>
          </cell>
          <cell r="T430">
            <v>1.4232975253807003E-3</v>
          </cell>
          <cell r="U430">
            <v>9789.8436549355829</v>
          </cell>
          <cell r="V430">
            <v>0.66473039215686258</v>
          </cell>
          <cell r="W430">
            <v>1.4467584736012613E-3</v>
          </cell>
          <cell r="X430">
            <v>9786.7534223428684</v>
          </cell>
          <cell r="Y430">
            <v>0.87814999999999999</v>
          </cell>
          <cell r="Z430">
            <v>1.9112575091844799E-3</v>
          </cell>
          <cell r="AA430">
            <v>9732.6491392710068</v>
          </cell>
          <cell r="AB430">
            <v>0.892625</v>
          </cell>
          <cell r="AC430">
            <v>1.9427617538413668E-3</v>
          </cell>
          <cell r="AD430">
            <v>9728.325269217461</v>
          </cell>
          <cell r="AE430">
            <v>0.84175000000000011</v>
          </cell>
          <cell r="AF430">
            <v>1.8320343999954861E-3</v>
          </cell>
          <cell r="AG430">
            <v>9740.9461202799157</v>
          </cell>
          <cell r="AH430">
            <v>0.63106269607843124</v>
          </cell>
          <cell r="AI430">
            <v>1.373482111992376E-3</v>
          </cell>
          <cell r="AJ430">
            <v>9794.8793169868914</v>
          </cell>
          <cell r="AK430">
            <v>0.64146482843137242</v>
          </cell>
          <cell r="AL430">
            <v>1.3961219270252174E-3</v>
          </cell>
          <cell r="AM430">
            <v>9791.8957758814577</v>
          </cell>
          <cell r="AN430">
            <v>0.60490465686274497</v>
          </cell>
          <cell r="AO430">
            <v>1.316550210977148E-3</v>
          </cell>
          <cell r="AP430">
            <v>9800.6373473518179</v>
          </cell>
          <cell r="AQ430">
            <v>0.81228875</v>
          </cell>
          <cell r="AR430">
            <v>1.7679131959956438E-3</v>
          </cell>
          <cell r="AS430">
            <v>9747.6663728851563</v>
          </cell>
          <cell r="AT430">
            <v>0.58373299387254896</v>
          </cell>
          <cell r="AU430">
            <v>1.2704709535929478E-3</v>
          </cell>
          <cell r="AV430">
            <v>9805.3000880488198</v>
          </cell>
        </row>
        <row r="431">
          <cell r="B431">
            <v>39</v>
          </cell>
          <cell r="C431">
            <v>2.3680656488870057E-3</v>
          </cell>
          <cell r="D431">
            <v>0.72205882352941153</v>
          </cell>
          <cell r="E431">
            <v>1.7098826964757638E-3</v>
          </cell>
          <cell r="F431">
            <v>9759.5619241209224</v>
          </cell>
          <cell r="G431">
            <v>0.96499999999999997</v>
          </cell>
          <cell r="H431">
            <v>2.2851833511759604E-3</v>
          </cell>
          <cell r="I431">
            <v>9691.3743627496187</v>
          </cell>
          <cell r="J431">
            <v>0.91</v>
          </cell>
          <cell r="K431">
            <v>2.1549397404871753E-3</v>
          </cell>
          <cell r="L431">
            <v>9706.1328479952608</v>
          </cell>
          <cell r="M431">
            <v>0.92500000000000004</v>
          </cell>
          <cell r="N431">
            <v>2.1904607252204804E-3</v>
          </cell>
          <cell r="O431">
            <v>9701.3468597129431</v>
          </cell>
          <cell r="P431">
            <v>0.69678676470588208</v>
          </cell>
          <cell r="Q431">
            <v>1.6500368020991121E-3</v>
          </cell>
          <cell r="R431">
            <v>9765.641681177789</v>
          </cell>
          <cell r="S431">
            <v>0.65707352941176456</v>
          </cell>
          <cell r="T431">
            <v>1.5559932537929453E-3</v>
          </cell>
          <cell r="U431">
            <v>9775.9097946876482</v>
          </cell>
          <cell r="V431">
            <v>0.66790441176470572</v>
          </cell>
          <cell r="W431">
            <v>1.5816414942400818E-3</v>
          </cell>
          <cell r="X431">
            <v>9772.5943539000491</v>
          </cell>
          <cell r="Y431">
            <v>0.87814999999999999</v>
          </cell>
          <cell r="Z431">
            <v>2.0795168495701239E-3</v>
          </cell>
          <cell r="AA431">
            <v>9714.0475405193174</v>
          </cell>
          <cell r="AB431">
            <v>0.892625</v>
          </cell>
          <cell r="AC431">
            <v>2.1137945998377637E-3</v>
          </cell>
          <cell r="AD431">
            <v>9709.4254509554976</v>
          </cell>
          <cell r="AE431">
            <v>0.84175000000000011</v>
          </cell>
          <cell r="AF431">
            <v>1.9933192599506373E-3</v>
          </cell>
          <cell r="AG431">
            <v>9723.1003718990614</v>
          </cell>
          <cell r="AH431">
            <v>0.63407595588235266</v>
          </cell>
          <cell r="AI431">
            <v>1.5015334899101918E-3</v>
          </cell>
          <cell r="AJ431">
            <v>9781.4262254558853</v>
          </cell>
          <cell r="AK431">
            <v>0.64452775735294099</v>
          </cell>
          <cell r="AL431">
            <v>1.5262840419416788E-3</v>
          </cell>
          <cell r="AM431">
            <v>9778.2250954816045</v>
          </cell>
          <cell r="AN431">
            <v>0.60779301470588221</v>
          </cell>
          <cell r="AO431">
            <v>1.4392937597584744E-3</v>
          </cell>
          <cell r="AP431">
            <v>9787.734316184451</v>
          </cell>
          <cell r="AQ431">
            <v>0.81228875</v>
          </cell>
          <cell r="AR431">
            <v>1.9235530858523647E-3</v>
          </cell>
          <cell r="AS431">
            <v>9730.4333448743691</v>
          </cell>
          <cell r="AT431">
            <v>0.58652025919117623</v>
          </cell>
          <cell r="AU431">
            <v>1.3889184781669275E-3</v>
          </cell>
          <cell r="AV431">
            <v>9792.8427390956913</v>
          </cell>
        </row>
        <row r="432">
          <cell r="B432">
            <v>40</v>
          </cell>
          <cell r="C432">
            <v>2.5679657019092124E-3</v>
          </cell>
          <cell r="D432">
            <v>0.72549019607843113</v>
          </cell>
          <cell r="E432">
            <v>1.8630339406008004E-3</v>
          </cell>
          <cell r="F432">
            <v>9742.8742180616846</v>
          </cell>
          <cell r="G432">
            <v>0.96499999999999997</v>
          </cell>
          <cell r="H432">
            <v>2.47808690234239E-3</v>
          </cell>
          <cell r="I432">
            <v>9669.22779540585</v>
          </cell>
          <cell r="J432">
            <v>0.92</v>
          </cell>
          <cell r="K432">
            <v>2.3625284457564756E-3</v>
          </cell>
          <cell r="L432">
            <v>9685.2167165946685</v>
          </cell>
          <cell r="M432">
            <v>0.92500000000000004</v>
          </cell>
          <cell r="N432">
            <v>2.3753682742660214E-3</v>
          </cell>
          <cell r="O432">
            <v>9680.0964404350016</v>
          </cell>
          <cell r="P432">
            <v>0.70009803921568603</v>
          </cell>
          <cell r="Q432">
            <v>1.7978277526797723E-3</v>
          </cell>
          <cell r="R432">
            <v>9749.5280130077335</v>
          </cell>
          <cell r="S432">
            <v>0.66745098039215667</v>
          </cell>
          <cell r="T432">
            <v>1.7139912253527365E-3</v>
          </cell>
          <cell r="U432">
            <v>9760.6985449974254</v>
          </cell>
          <cell r="V432">
            <v>0.67107843137254886</v>
          </cell>
          <cell r="W432">
            <v>1.7233063950557407E-3</v>
          </cell>
          <cell r="X432">
            <v>9757.1376131635443</v>
          </cell>
          <cell r="Y432">
            <v>0.88780000000000003</v>
          </cell>
          <cell r="Z432">
            <v>2.2798399501549986E-3</v>
          </cell>
          <cell r="AA432">
            <v>9693.847014981282</v>
          </cell>
          <cell r="AB432">
            <v>0.892625</v>
          </cell>
          <cell r="AC432">
            <v>2.2922303846667105E-3</v>
          </cell>
          <cell r="AD432">
            <v>9688.9017198697402</v>
          </cell>
          <cell r="AE432">
            <v>0.85100000000000009</v>
          </cell>
          <cell r="AF432">
            <v>2.1853388123247398E-3</v>
          </cell>
          <cell r="AG432">
            <v>9703.7191286613215</v>
          </cell>
          <cell r="AH432">
            <v>0.64409019607843121</v>
          </cell>
          <cell r="AI432">
            <v>1.6540015324653908E-3</v>
          </cell>
          <cell r="AJ432">
            <v>9766.7390863992769</v>
          </cell>
          <cell r="AK432">
            <v>0.64759068627450966</v>
          </cell>
          <cell r="AL432">
            <v>1.6629906712287898E-3</v>
          </cell>
          <cell r="AM432">
            <v>9763.3007465598566</v>
          </cell>
          <cell r="AN432">
            <v>0.61739215686274496</v>
          </cell>
          <cell r="AO432">
            <v>1.5854418834512815E-3</v>
          </cell>
          <cell r="AP432">
            <v>9773.6468912609926</v>
          </cell>
          <cell r="AQ432">
            <v>0.82121500000000003</v>
          </cell>
          <cell r="AR432">
            <v>2.1088519538933737E-3</v>
          </cell>
          <cell r="AS432">
            <v>9711.7163397871554</v>
          </cell>
          <cell r="AT432">
            <v>0.59578343137254886</v>
          </cell>
          <cell r="AU432">
            <v>1.5299514175304864E-3</v>
          </cell>
          <cell r="AV432">
            <v>9779.2412788615784</v>
          </cell>
        </row>
        <row r="433">
          <cell r="B433">
            <v>41</v>
          </cell>
          <cell r="C433">
            <v>2.8009585130697161E-3</v>
          </cell>
          <cell r="D433">
            <v>0.72892156862745072</v>
          </cell>
          <cell r="E433">
            <v>2.0416790730071895E-3</v>
          </cell>
          <cell r="F433">
            <v>9724.722912714431</v>
          </cell>
          <cell r="G433">
            <v>0.96499999999999997</v>
          </cell>
          <cell r="H433">
            <v>2.7029249651122759E-3</v>
          </cell>
          <cell r="I433">
            <v>9645.2666086502904</v>
          </cell>
          <cell r="J433">
            <v>0.92</v>
          </cell>
          <cell r="K433">
            <v>2.5768818320241389E-3</v>
          </cell>
          <cell r="L433">
            <v>9662.3351165983968</v>
          </cell>
          <cell r="M433">
            <v>0.92500000000000004</v>
          </cell>
          <cell r="N433">
            <v>2.5908866245894875E-3</v>
          </cell>
          <cell r="O433">
            <v>9657.1026464585575</v>
          </cell>
          <cell r="P433">
            <v>0.70340931372548987</v>
          </cell>
          <cell r="Q433">
            <v>1.9702203054519376E-3</v>
          </cell>
          <cell r="R433">
            <v>9732.0000409704189</v>
          </cell>
          <cell r="S433">
            <v>0.67060784313725474</v>
          </cell>
          <cell r="T433">
            <v>1.8783447471666145E-3</v>
          </cell>
          <cell r="U433">
            <v>9743.9687933379864</v>
          </cell>
          <cell r="V433">
            <v>0.67425245098039199</v>
          </cell>
          <cell r="W433">
            <v>1.8885531425316504E-3</v>
          </cell>
          <cell r="X433">
            <v>9740.3230755173408</v>
          </cell>
          <cell r="Y433">
            <v>0.88780000000000003</v>
          </cell>
          <cell r="Z433">
            <v>2.4866909679032941E-3</v>
          </cell>
          <cell r="AA433">
            <v>9671.7465952858365</v>
          </cell>
          <cell r="AB433">
            <v>0.892625</v>
          </cell>
          <cell r="AC433">
            <v>2.5002055927288553E-3</v>
          </cell>
          <cell r="AD433">
            <v>9666.6925249534052</v>
          </cell>
          <cell r="AE433">
            <v>0.85100000000000009</v>
          </cell>
          <cell r="AF433">
            <v>2.3836156946223288E-3</v>
          </cell>
          <cell r="AG433">
            <v>9682.5132146255601</v>
          </cell>
          <cell r="AH433">
            <v>0.64713656862745073</v>
          </cell>
          <cell r="AI433">
            <v>1.8126026810157828E-3</v>
          </cell>
          <cell r="AJ433">
            <v>9750.5848849831818</v>
          </cell>
          <cell r="AK433">
            <v>0.65065361519607812</v>
          </cell>
          <cell r="AL433">
            <v>1.8224537825430422E-3</v>
          </cell>
          <cell r="AM433">
            <v>9747.064468497927</v>
          </cell>
          <cell r="AN433">
            <v>0.62031225490196062</v>
          </cell>
          <cell r="AO433">
            <v>1.7374688911291185E-3</v>
          </cell>
          <cell r="AP433">
            <v>9758.151342125524</v>
          </cell>
          <cell r="AQ433">
            <v>0.82121500000000003</v>
          </cell>
          <cell r="AR433">
            <v>2.3001891453105468E-3</v>
          </cell>
          <cell r="AS433">
            <v>9691.2357678083372</v>
          </cell>
          <cell r="AT433">
            <v>0.59860132598039195</v>
          </cell>
          <cell r="AU433">
            <v>1.6766574799395991E-3</v>
          </cell>
          <cell r="AV433">
            <v>9764.2795148046116</v>
          </cell>
        </row>
        <row r="434">
          <cell r="B434">
            <v>42</v>
          </cell>
          <cell r="C434">
            <v>3.0322687530165075E-3</v>
          </cell>
          <cell r="D434">
            <v>0.73235294117647032</v>
          </cell>
          <cell r="E434">
            <v>2.2206909397091473E-3</v>
          </cell>
          <cell r="F434">
            <v>9704.8681494527482</v>
          </cell>
          <cell r="G434">
            <v>0.96499999999999997</v>
          </cell>
          <cell r="H434">
            <v>2.9261393466609295E-3</v>
          </cell>
          <cell r="I434">
            <v>9619.1961767386056</v>
          </cell>
          <cell r="J434">
            <v>0.92</v>
          </cell>
          <cell r="K434">
            <v>2.789687252775187E-3</v>
          </cell>
          <cell r="L434">
            <v>9637.4364207815051</v>
          </cell>
          <cell r="M434">
            <v>0.92500000000000004</v>
          </cell>
          <cell r="N434">
            <v>2.8048485965402694E-3</v>
          </cell>
          <cell r="O434">
            <v>9632.0821883795597</v>
          </cell>
          <cell r="P434">
            <v>0.70672058823529382</v>
          </cell>
          <cell r="Q434">
            <v>2.1429667568193269E-3</v>
          </cell>
          <cell r="R434">
            <v>9712.8258568770398</v>
          </cell>
          <cell r="S434">
            <v>0.67376470588235271</v>
          </cell>
          <cell r="T434">
            <v>2.0430356645324155E-3</v>
          </cell>
          <cell r="U434">
            <v>9725.6662607384642</v>
          </cell>
          <cell r="V434">
            <v>0.67742647058823513</v>
          </cell>
          <cell r="W434">
            <v>2.0541391192309614E-3</v>
          </cell>
          <cell r="X434">
            <v>9721.927957763799</v>
          </cell>
          <cell r="Y434">
            <v>0.88780000000000003</v>
          </cell>
          <cell r="Z434">
            <v>2.6920481989280553E-3</v>
          </cell>
          <cell r="AA434">
            <v>9647.6959503834896</v>
          </cell>
          <cell r="AB434">
            <v>0.892625</v>
          </cell>
          <cell r="AC434">
            <v>2.7066788956613599E-3</v>
          </cell>
          <cell r="AD434">
            <v>9642.5238062393255</v>
          </cell>
          <cell r="AE434">
            <v>0.85100000000000009</v>
          </cell>
          <cell r="AF434">
            <v>2.5804607088170482E-3</v>
          </cell>
          <cell r="AG434">
            <v>9659.4338241637906</v>
          </cell>
          <cell r="AH434">
            <v>0.65018294117647035</v>
          </cell>
          <cell r="AI434">
            <v>1.9715294162737811E-3</v>
          </cell>
          <cell r="AJ434">
            <v>9732.9109486791895</v>
          </cell>
          <cell r="AK434">
            <v>0.65371654411764679</v>
          </cell>
          <cell r="AL434">
            <v>1.9822442500578774E-3</v>
          </cell>
          <cell r="AM434">
            <v>9729.3008939886222</v>
          </cell>
          <cell r="AN434">
            <v>0.62323235294117629</v>
          </cell>
          <cell r="AO434">
            <v>1.8898079896924845E-3</v>
          </cell>
          <cell r="AP434">
            <v>9741.1968577336502</v>
          </cell>
          <cell r="AQ434">
            <v>0.82121500000000003</v>
          </cell>
          <cell r="AR434">
            <v>2.4901445840084511E-3</v>
          </cell>
          <cell r="AS434">
            <v>9668.9440924905794</v>
          </cell>
          <cell r="AT434">
            <v>0.60141922058823516</v>
          </cell>
          <cell r="AU434">
            <v>1.8236647100532478E-3</v>
          </cell>
          <cell r="AV434">
            <v>9747.9081625198942</v>
          </cell>
        </row>
        <row r="435">
          <cell r="B435">
            <v>43</v>
          </cell>
          <cell r="C435">
            <v>3.2960671109944746E-3</v>
          </cell>
          <cell r="D435">
            <v>0.73578431372548991</v>
          </cell>
          <cell r="E435">
            <v>2.4251944772562279E-3</v>
          </cell>
          <cell r="F435">
            <v>9683.3166366821861</v>
          </cell>
          <cell r="G435">
            <v>0.96499999999999997</v>
          </cell>
          <cell r="H435">
            <v>3.1807047621096678E-3</v>
          </cell>
          <cell r="I435">
            <v>9591.0490683225999</v>
          </cell>
          <cell r="J435">
            <v>0.92</v>
          </cell>
          <cell r="K435">
            <v>3.0323817421149166E-3</v>
          </cell>
          <cell r="L435">
            <v>9610.5509872490202</v>
          </cell>
          <cell r="M435">
            <v>0.92500000000000004</v>
          </cell>
          <cell r="N435">
            <v>3.048862077669889E-3</v>
          </cell>
          <cell r="O435">
            <v>9605.0656561717224</v>
          </cell>
          <cell r="P435">
            <v>0.71003186274509777</v>
          </cell>
          <cell r="Q435">
            <v>2.3403126705522598E-3</v>
          </cell>
          <cell r="R435">
            <v>9692.011593950976</v>
          </cell>
          <cell r="S435">
            <v>0.67692156862745079</v>
          </cell>
          <cell r="T435">
            <v>2.2311789190757299E-3</v>
          </cell>
          <cell r="U435">
            <v>9705.796377706436</v>
          </cell>
          <cell r="V435">
            <v>0.68060049019607816</v>
          </cell>
          <cell r="W435">
            <v>2.2433048914620108E-3</v>
          </cell>
          <cell r="X435">
            <v>9701.957765231411</v>
          </cell>
          <cell r="Y435">
            <v>0.88780000000000003</v>
          </cell>
          <cell r="Z435">
            <v>2.9262483811408947E-3</v>
          </cell>
          <cell r="AA435">
            <v>9621.7238878764547</v>
          </cell>
          <cell r="AB435">
            <v>0.892625</v>
          </cell>
          <cell r="AC435">
            <v>2.9421519049514428E-3</v>
          </cell>
          <cell r="AD435">
            <v>9616.4245905520656</v>
          </cell>
          <cell r="AE435">
            <v>0.85100000000000009</v>
          </cell>
          <cell r="AF435">
            <v>2.8049531114562984E-3</v>
          </cell>
          <cell r="AG435">
            <v>9634.5080347111179</v>
          </cell>
          <cell r="AH435">
            <v>0.65322931372548998</v>
          </cell>
          <cell r="AI435">
            <v>2.1530876569080793E-3</v>
          </cell>
          <cell r="AJ435">
            <v>9713.722228437895</v>
          </cell>
          <cell r="AK435">
            <v>0.65677947303921547</v>
          </cell>
          <cell r="AL435">
            <v>2.1647892202608402E-3</v>
          </cell>
          <cell r="AM435">
            <v>9710.0150432344308</v>
          </cell>
          <cell r="AN435">
            <v>0.62615245098039196</v>
          </cell>
          <cell r="AO435">
            <v>2.0638405001450499E-3</v>
          </cell>
          <cell r="AP435">
            <v>9722.7878660827373</v>
          </cell>
          <cell r="AQ435">
            <v>0.82121500000000003</v>
          </cell>
          <cell r="AR435">
            <v>2.7067797525553274E-3</v>
          </cell>
          <cell r="AS435">
            <v>9644.8670237255828</v>
          </cell>
          <cell r="AT435">
            <v>0.60423711519607826</v>
          </cell>
          <cell r="AU435">
            <v>1.9916060826399734E-3</v>
          </cell>
          <cell r="AV435">
            <v>9730.131246407067</v>
          </cell>
        </row>
        <row r="436">
          <cell r="B436">
            <v>44</v>
          </cell>
          <cell r="C436">
            <v>3.5800787677576699E-3</v>
          </cell>
          <cell r="D436">
            <v>0.73921568627450951</v>
          </cell>
          <cell r="E436">
            <v>2.6464503832247864E-3</v>
          </cell>
          <cell r="F436">
            <v>9659.8327106533816</v>
          </cell>
          <cell r="G436">
            <v>0.96499999999999997</v>
          </cell>
          <cell r="H436">
            <v>3.4547760108861515E-3</v>
          </cell>
          <cell r="I436">
            <v>9560.5427728773593</v>
          </cell>
          <cell r="J436">
            <v>0.92</v>
          </cell>
          <cell r="K436">
            <v>3.2936724663370563E-3</v>
          </cell>
          <cell r="L436">
            <v>9581.4081279036218</v>
          </cell>
          <cell r="M436">
            <v>0.92500000000000004</v>
          </cell>
          <cell r="N436">
            <v>3.3115728601758447E-3</v>
          </cell>
          <cell r="O436">
            <v>9575.781135739091</v>
          </cell>
          <cell r="P436">
            <v>0.71334313725490162</v>
          </cell>
          <cell r="Q436">
            <v>2.5538246198119185E-3</v>
          </cell>
          <cell r="R436">
            <v>9669.329256414514</v>
          </cell>
          <cell r="S436">
            <v>0.68007843137254875</v>
          </cell>
          <cell r="T436">
            <v>2.4347343525668035E-3</v>
          </cell>
          <cell r="U436">
            <v>9684.1410094356561</v>
          </cell>
          <cell r="V436">
            <v>0.68377450980392129</v>
          </cell>
          <cell r="W436">
            <v>2.4479666044829275E-3</v>
          </cell>
          <cell r="X436">
            <v>9680.1933159199107</v>
          </cell>
          <cell r="Y436">
            <v>0.88780000000000003</v>
          </cell>
          <cell r="Z436">
            <v>3.1783939300152595E-3</v>
          </cell>
          <cell r="AA436">
            <v>9593.5683339257721</v>
          </cell>
          <cell r="AB436">
            <v>0.892625</v>
          </cell>
          <cell r="AC436">
            <v>3.1956678100696903E-3</v>
          </cell>
          <cell r="AD436">
            <v>9588.1316086241513</v>
          </cell>
          <cell r="AE436">
            <v>0.85100000000000009</v>
          </cell>
          <cell r="AF436">
            <v>3.0466470313617773E-3</v>
          </cell>
          <cell r="AG436">
            <v>9607.4836914218031</v>
          </cell>
          <cell r="AH436">
            <v>0.6562756862745095</v>
          </cell>
          <cell r="AI436">
            <v>2.3495186502269652E-3</v>
          </cell>
          <cell r="AJ436">
            <v>9692.8077330052129</v>
          </cell>
          <cell r="AK436">
            <v>0.65984240196078403</v>
          </cell>
          <cell r="AL436">
            <v>2.362287773326025E-3</v>
          </cell>
          <cell r="AM436">
            <v>9688.9949073402659</v>
          </cell>
          <cell r="AN436">
            <v>0.62907254901960763</v>
          </cell>
          <cell r="AO436">
            <v>2.2521292761242934E-3</v>
          </cell>
          <cell r="AP436">
            <v>9702.7215827103973</v>
          </cell>
          <cell r="AQ436">
            <v>0.82121500000000003</v>
          </cell>
          <cell r="AR436">
            <v>2.9400143852641152E-3</v>
          </cell>
          <cell r="AS436">
            <v>9618.7604929496738</v>
          </cell>
          <cell r="AT436">
            <v>0.60705500980392135</v>
          </cell>
          <cell r="AU436">
            <v>2.1733047514599429E-3</v>
          </cell>
          <cell r="AV436">
            <v>9710.7526578318375</v>
          </cell>
        </row>
        <row r="437">
          <cell r="B437">
            <v>45</v>
          </cell>
          <cell r="C437">
            <v>3.8897310204771378E-3</v>
          </cell>
          <cell r="D437">
            <v>0.7426470588235291</v>
          </cell>
          <cell r="E437">
            <v>2.8886973019719908E-3</v>
          </cell>
          <cell r="F437">
            <v>9634.2684426743854</v>
          </cell>
          <cell r="G437">
            <v>0.96499999999999997</v>
          </cell>
          <cell r="H437">
            <v>3.7535904347604379E-3</v>
          </cell>
          <cell r="I437">
            <v>9527.5132390545714</v>
          </cell>
          <cell r="J437">
            <v>0.92</v>
          </cell>
          <cell r="K437">
            <v>3.578552538838967E-3</v>
          </cell>
          <cell r="L437">
            <v>9549.8501077640085</v>
          </cell>
          <cell r="M437">
            <v>0.92500000000000004</v>
          </cell>
          <cell r="N437">
            <v>3.5980011939413525E-3</v>
          </cell>
          <cell r="O437">
            <v>9544.0702388149948</v>
          </cell>
          <cell r="P437">
            <v>0.71665441176470557</v>
          </cell>
          <cell r="Q437">
            <v>2.7875928964029711E-3</v>
          </cell>
          <cell r="R437">
            <v>9644.635485302415</v>
          </cell>
          <cell r="S437">
            <v>0.68323529411764683</v>
          </cell>
          <cell r="T437">
            <v>2.6576015178142319E-3</v>
          </cell>
          <cell r="U437">
            <v>9660.5626986448824</v>
          </cell>
          <cell r="V437">
            <v>0.68694852941176443</v>
          </cell>
          <cell r="W437">
            <v>2.6720450043240915E-3</v>
          </cell>
          <cell r="X437">
            <v>9656.4965259576002</v>
          </cell>
          <cell r="Y437">
            <v>0.88780000000000003</v>
          </cell>
          <cell r="Z437">
            <v>3.4533031999796032E-3</v>
          </cell>
          <cell r="AA437">
            <v>9563.0761945660361</v>
          </cell>
          <cell r="AB437">
            <v>0.892625</v>
          </cell>
          <cell r="AC437">
            <v>3.4720711521534051E-3</v>
          </cell>
          <cell r="AD437">
            <v>9557.4911250837595</v>
          </cell>
          <cell r="AE437">
            <v>0.85100000000000009</v>
          </cell>
          <cell r="AF437">
            <v>3.3101610984260445E-3</v>
          </cell>
          <cell r="AG437">
            <v>9578.213079754476</v>
          </cell>
          <cell r="AH437">
            <v>0.65932205882352912</v>
          </cell>
          <cell r="AI437">
            <v>2.5645854646907332E-3</v>
          </cell>
          <cell r="AJ437">
            <v>9670.0343004634542</v>
          </cell>
          <cell r="AK437">
            <v>0.66290533088235271</v>
          </cell>
          <cell r="AL437">
            <v>2.5785234291727487E-3</v>
          </cell>
          <cell r="AM437">
            <v>9666.1067131348373</v>
          </cell>
          <cell r="AN437">
            <v>0.6319926470588233</v>
          </cell>
          <cell r="AO437">
            <v>2.4582814039781644E-3</v>
          </cell>
          <cell r="AP437">
            <v>9680.8697993758924</v>
          </cell>
          <cell r="AQ437">
            <v>0.82121500000000003</v>
          </cell>
          <cell r="AR437">
            <v>3.1943054599811328E-3</v>
          </cell>
          <cell r="AS437">
            <v>9590.4811987319918</v>
          </cell>
          <cell r="AT437">
            <v>0.60987290441176445</v>
          </cell>
          <cell r="AU437">
            <v>2.3722415548389285E-3</v>
          </cell>
          <cell r="AV437">
            <v>9689.6482329403188</v>
          </cell>
        </row>
        <row r="438">
          <cell r="B438">
            <v>46</v>
          </cell>
          <cell r="C438">
            <v>4.219570519266266E-3</v>
          </cell>
          <cell r="D438">
            <v>0.7460784313725487</v>
          </cell>
          <cell r="E438">
            <v>3.1481305540800265E-3</v>
          </cell>
          <cell r="F438">
            <v>9606.4379574175582</v>
          </cell>
          <cell r="G438">
            <v>0.96499999999999997</v>
          </cell>
          <cell r="H438">
            <v>4.0718855510919463E-3</v>
          </cell>
          <cell r="I438">
            <v>9491.7508564934033</v>
          </cell>
          <cell r="J438">
            <v>0.92</v>
          </cell>
          <cell r="K438">
            <v>3.8820048777249649E-3</v>
          </cell>
          <cell r="L438">
            <v>9515.6754674153381</v>
          </cell>
          <cell r="M438">
            <v>0.92500000000000004</v>
          </cell>
          <cell r="N438">
            <v>3.9031027303212964E-3</v>
          </cell>
          <cell r="O438">
            <v>9509.7306627006783</v>
          </cell>
          <cell r="P438">
            <v>0.71996568627450952</v>
          </cell>
          <cell r="Q438">
            <v>3.0379459846872256E-3</v>
          </cell>
          <cell r="R438">
            <v>9617.7501679351899</v>
          </cell>
          <cell r="S438">
            <v>0.6863921568627448</v>
          </cell>
          <cell r="T438">
            <v>2.8962801097536244E-3</v>
          </cell>
          <cell r="U438">
            <v>9634.8887725540244</v>
          </cell>
          <cell r="V438">
            <v>0.69012254901960757</v>
          </cell>
          <cell r="W438">
            <v>2.9120207625240248E-3</v>
          </cell>
          <cell r="X438">
            <v>9630.6939326561424</v>
          </cell>
          <cell r="Y438">
            <v>0.88780000000000003</v>
          </cell>
          <cell r="Z438">
            <v>3.7461347070045911E-3</v>
          </cell>
          <cell r="AA438">
            <v>9530.0519929416932</v>
          </cell>
          <cell r="AB438">
            <v>0.892625</v>
          </cell>
          <cell r="AC438">
            <v>3.7664941347600508E-3</v>
          </cell>
          <cell r="AD438">
            <v>9524.3068358613946</v>
          </cell>
          <cell r="AE438">
            <v>0.85100000000000009</v>
          </cell>
          <cell r="AF438">
            <v>3.5908545118955928E-3</v>
          </cell>
          <cell r="AG438">
            <v>9546.5076514254361</v>
          </cell>
          <cell r="AH438">
            <v>0.66236843137254875</v>
          </cell>
          <cell r="AI438">
            <v>2.7949103059122476E-3</v>
          </cell>
          <cell r="AJ438">
            <v>9645.2346710534239</v>
          </cell>
          <cell r="AK438">
            <v>0.66596825980392138</v>
          </cell>
          <cell r="AL438">
            <v>2.8101000358356841E-3</v>
          </cell>
          <cell r="AM438">
            <v>9641.1824305061346</v>
          </cell>
          <cell r="AN438">
            <v>0.63491274509803897</v>
          </cell>
          <cell r="AO438">
            <v>2.6790591015221025E-3</v>
          </cell>
          <cell r="AP438">
            <v>9657.0714971737525</v>
          </cell>
          <cell r="AQ438">
            <v>0.82121500000000003</v>
          </cell>
          <cell r="AR438">
            <v>3.4651746039792469E-3</v>
          </cell>
          <cell r="AS438">
            <v>9559.8462722750355</v>
          </cell>
          <cell r="AT438">
            <v>0.61269079901960766</v>
          </cell>
          <cell r="AU438">
            <v>2.5852920329688294E-3</v>
          </cell>
          <cell r="AV438">
            <v>9666.6620467503653</v>
          </cell>
        </row>
        <row r="439">
          <cell r="B439">
            <v>47</v>
          </cell>
          <cell r="C439">
            <v>4.6058561608291306E-3</v>
          </cell>
          <cell r="D439">
            <v>0.7495098039215683</v>
          </cell>
          <cell r="E439">
            <v>3.452134347993989E-3</v>
          </cell>
          <cell r="F439">
            <v>9576.195636567938</v>
          </cell>
          <cell r="G439">
            <v>0.96499999999999997</v>
          </cell>
          <cell r="H439">
            <v>4.4446511952001113E-3</v>
          </cell>
          <cell r="I439">
            <v>9453.101533326284</v>
          </cell>
          <cell r="J439">
            <v>0.92</v>
          </cell>
          <cell r="K439">
            <v>4.2373876679628001E-3</v>
          </cell>
          <cell r="L439">
            <v>9478.7355688359839</v>
          </cell>
          <cell r="M439">
            <v>0.92500000000000004</v>
          </cell>
          <cell r="N439">
            <v>4.2604169487669456E-3</v>
          </cell>
          <cell r="O439">
            <v>9472.6132069864707</v>
          </cell>
          <cell r="P439">
            <v>0.72327696078431336</v>
          </cell>
          <cell r="Q439">
            <v>3.3313096458141992E-3</v>
          </cell>
          <cell r="R439">
            <v>9588.5319624307867</v>
          </cell>
          <cell r="S439">
            <v>0.68954901960784287</v>
          </cell>
          <cell r="T439">
            <v>3.1759636001544699E-3</v>
          </cell>
          <cell r="U439">
            <v>9606.9834358423868</v>
          </cell>
          <cell r="V439">
            <v>0.6932965686274507</v>
          </cell>
          <cell r="W439">
            <v>3.1932242718944398E-3</v>
          </cell>
          <cell r="X439">
            <v>9602.6491519667325</v>
          </cell>
          <cell r="Y439">
            <v>0.88780000000000003</v>
          </cell>
          <cell r="Z439">
            <v>4.0890790995841021E-3</v>
          </cell>
          <cell r="AA439">
            <v>9494.3511344113758</v>
          </cell>
          <cell r="AB439">
            <v>0.892625</v>
          </cell>
          <cell r="AC439">
            <v>4.1113023555601029E-3</v>
          </cell>
          <cell r="AD439">
            <v>9488.4335900264668</v>
          </cell>
          <cell r="AE439">
            <v>0.85100000000000009</v>
          </cell>
          <cell r="AF439">
            <v>3.9195835928655907E-3</v>
          </cell>
          <cell r="AG439">
            <v>9512.2275313524697</v>
          </cell>
          <cell r="AH439">
            <v>0.66541480392156838</v>
          </cell>
          <cell r="AI439">
            <v>3.0648048741490634E-3</v>
          </cell>
          <cell r="AJ439">
            <v>9618.2771052683547</v>
          </cell>
          <cell r="AK439">
            <v>0.66903118872548994</v>
          </cell>
          <cell r="AL439">
            <v>3.0814614223781348E-3</v>
          </cell>
          <cell r="AM439">
            <v>9614.0897434126709</v>
          </cell>
          <cell r="AN439">
            <v>0.63783284313725463</v>
          </cell>
          <cell r="AO439">
            <v>2.9377663301428849E-3</v>
          </cell>
          <cell r="AP439">
            <v>9631.1996318851998</v>
          </cell>
          <cell r="AQ439">
            <v>0.82121500000000003</v>
          </cell>
          <cell r="AR439">
            <v>3.7823981671152944E-3</v>
          </cell>
          <cell r="AS439">
            <v>9526.7197357544028</v>
          </cell>
          <cell r="AT439">
            <v>0.61550869362745075</v>
          </cell>
          <cell r="AU439">
            <v>2.8349445085878839E-3</v>
          </cell>
          <cell r="AV439">
            <v>9641.6709023754993</v>
          </cell>
        </row>
        <row r="440">
          <cell r="B440">
            <v>48</v>
          </cell>
          <cell r="C440">
            <v>5.0498377418885885E-3</v>
          </cell>
          <cell r="D440">
            <v>0.75294117647058789</v>
          </cell>
          <cell r="E440">
            <v>3.8022307703631706E-3</v>
          </cell>
          <cell r="F440">
            <v>9543.1373226878313</v>
          </cell>
          <cell r="G440">
            <v>0.96499999999999997</v>
          </cell>
          <cell r="H440">
            <v>4.8730934209224881E-3</v>
          </cell>
          <cell r="I440">
            <v>9411.0857942978382</v>
          </cell>
          <cell r="J440">
            <v>0.92</v>
          </cell>
          <cell r="K440">
            <v>4.645850722537502E-3</v>
          </cell>
          <cell r="L440">
            <v>9438.5704916287177</v>
          </cell>
          <cell r="M440">
            <v>0.92500000000000004</v>
          </cell>
          <cell r="N440">
            <v>4.6710999112469448E-3</v>
          </cell>
          <cell r="O440">
            <v>9432.2559251303119</v>
          </cell>
          <cell r="P440">
            <v>0.72658823529411731</v>
          </cell>
          <cell r="Q440">
            <v>3.6691526934004596E-3</v>
          </cell>
          <cell r="R440">
            <v>9556.5895934151431</v>
          </cell>
          <cell r="S440">
            <v>0.69270588235294084</v>
          </cell>
          <cell r="T440">
            <v>3.498052308734117E-3</v>
          </cell>
          <cell r="U440">
            <v>9576.4720061428652</v>
          </cell>
          <cell r="V440">
            <v>0.69647058823529384</v>
          </cell>
          <cell r="W440">
            <v>3.5170634625859331E-3</v>
          </cell>
          <cell r="X440">
            <v>9571.985739620186</v>
          </cell>
          <cell r="Y440">
            <v>0.88780000000000003</v>
          </cell>
          <cell r="Z440">
            <v>4.4832459472486886E-3</v>
          </cell>
          <cell r="AA440">
            <v>9455.5279816235416</v>
          </cell>
          <cell r="AB440">
            <v>0.892625</v>
          </cell>
          <cell r="AC440">
            <v>4.5076114143533016E-3</v>
          </cell>
          <cell r="AD440">
            <v>9449.4237706572148</v>
          </cell>
          <cell r="AE440">
            <v>0.85100000000000009</v>
          </cell>
          <cell r="AF440">
            <v>4.2974119183471892E-3</v>
          </cell>
          <cell r="AG440">
            <v>9474.943560388976</v>
          </cell>
          <cell r="AH440">
            <v>0.668461176470588</v>
          </cell>
          <cell r="AI440">
            <v>3.3756204779284236E-3</v>
          </cell>
          <cell r="AJ440">
            <v>9588.798962715211</v>
          </cell>
          <cell r="AK440">
            <v>0.67209411764705851</v>
          </cell>
          <cell r="AL440">
            <v>3.3939662413954253E-3</v>
          </cell>
          <cell r="AM440">
            <v>9584.4642967570635</v>
          </cell>
          <cell r="AN440">
            <v>0.6407529411764703</v>
          </cell>
          <cell r="AO440">
            <v>3.2356983855790582E-3</v>
          </cell>
          <cell r="AP440">
            <v>9602.9054178877632</v>
          </cell>
          <cell r="AQ440">
            <v>0.82121500000000003</v>
          </cell>
          <cell r="AR440">
            <v>4.147002501205037E-3</v>
          </cell>
          <cell r="AS440">
            <v>9490.6858884872636</v>
          </cell>
          <cell r="AT440">
            <v>0.61832658823529396</v>
          </cell>
          <cell r="AU440">
            <v>3.1224489420837919E-3</v>
          </cell>
          <cell r="AV440">
            <v>9614.3373003971974</v>
          </cell>
        </row>
        <row r="441">
          <cell r="B441">
            <v>49</v>
          </cell>
          <cell r="C441">
            <v>5.5203547473775729E-3</v>
          </cell>
          <cell r="D441">
            <v>0.75637254901960749</v>
          </cell>
          <cell r="E441">
            <v>4.1754447917664661E-3</v>
          </cell>
          <cell r="F441">
            <v>9506.852112313707</v>
          </cell>
          <cell r="G441">
            <v>0.96499999999999997</v>
          </cell>
          <cell r="H441">
            <v>5.3271423312193575E-3</v>
          </cell>
          <cell r="I441">
            <v>9365.2246940299083</v>
          </cell>
          <cell r="J441">
            <v>0.92</v>
          </cell>
          <cell r="K441">
            <v>5.0787263675873672E-3</v>
          </cell>
          <cell r="L441">
            <v>9394.7203020904635</v>
          </cell>
          <cell r="M441">
            <v>0.92500000000000004</v>
          </cell>
          <cell r="N441">
            <v>5.1063281413242555E-3</v>
          </cell>
          <cell r="O441">
            <v>9388.1969153155769</v>
          </cell>
          <cell r="P441">
            <v>0.72989950980392115</v>
          </cell>
          <cell r="Q441">
            <v>4.0293042240546395E-3</v>
          </cell>
          <cell r="R441">
            <v>9521.5250069687409</v>
          </cell>
          <cell r="S441">
            <v>0.69586274509803892</v>
          </cell>
          <cell r="T441">
            <v>3.8414092084251492E-3</v>
          </cell>
          <cell r="U441">
            <v>9542.9730061322498</v>
          </cell>
          <cell r="V441">
            <v>0.69964460784313698</v>
          </cell>
          <cell r="W441">
            <v>3.8622864323839814E-3</v>
          </cell>
          <cell r="X441">
            <v>9538.3204583109746</v>
          </cell>
          <cell r="Y441">
            <v>0.88780000000000003</v>
          </cell>
          <cell r="Z441">
            <v>4.9009709447218096E-3</v>
          </cell>
          <cell r="AA441">
            <v>9413.1365241208314</v>
          </cell>
          <cell r="AB441">
            <v>0.892625</v>
          </cell>
          <cell r="AC441">
            <v>4.9276066563779062E-3</v>
          </cell>
          <cell r="AD441">
            <v>9406.8294402095398</v>
          </cell>
          <cell r="AE441">
            <v>0.85100000000000009</v>
          </cell>
          <cell r="AF441">
            <v>4.6978218900183147E-3</v>
          </cell>
          <cell r="AG441">
            <v>9434.2258250068935</v>
          </cell>
          <cell r="AH441">
            <v>0.67150754901960752</v>
          </cell>
          <cell r="AI441">
            <v>3.7069598861302687E-3</v>
          </cell>
          <cell r="AJ441">
            <v>9556.4308165779312</v>
          </cell>
          <cell r="AK441">
            <v>0.67515704656862707</v>
          </cell>
          <cell r="AL441">
            <v>3.7271064072505414E-3</v>
          </cell>
          <cell r="AM441">
            <v>9551.9349484920094</v>
          </cell>
          <cell r="AN441">
            <v>0.64367303921568608</v>
          </cell>
          <cell r="AO441">
            <v>3.5533035177932634E-3</v>
          </cell>
          <cell r="AP441">
            <v>9571.8333123302364</v>
          </cell>
          <cell r="AQ441">
            <v>0.82121500000000003</v>
          </cell>
          <cell r="AR441">
            <v>4.533398123867674E-3</v>
          </cell>
          <cell r="AS441">
            <v>9451.3279903695548</v>
          </cell>
          <cell r="AT441">
            <v>0.62114448284313695</v>
          </cell>
          <cell r="AU441">
            <v>3.4289378946704982E-3</v>
          </cell>
          <cell r="AV441">
            <v>9584.3170230647356</v>
          </cell>
        </row>
        <row r="442">
          <cell r="B442">
            <v>50</v>
          </cell>
          <cell r="C442">
            <v>6.0359379048675983E-3</v>
          </cell>
          <cell r="D442">
            <v>0.75980392156862708</v>
          </cell>
          <cell r="E442">
            <v>4.5861292904631236E-3</v>
          </cell>
          <cell r="F442">
            <v>9467.1567761752522</v>
          </cell>
          <cell r="G442">
            <v>0.96499999999999997</v>
          </cell>
          <cell r="H442">
            <v>5.8246800781972322E-3</v>
          </cell>
          <cell r="I442">
            <v>9315.3348091209609</v>
          </cell>
          <cell r="J442">
            <v>0.93</v>
          </cell>
          <cell r="K442">
            <v>5.6134222515268669E-3</v>
          </cell>
          <cell r="L442">
            <v>9347.0070883761291</v>
          </cell>
          <cell r="M442">
            <v>0.92500000000000004</v>
          </cell>
          <cell r="N442">
            <v>5.5832425620025283E-3</v>
          </cell>
          <cell r="O442">
            <v>9340.2577012106067</v>
          </cell>
          <cell r="P442">
            <v>0.73321078431372511</v>
          </cell>
          <cell r="Q442">
            <v>4.4256147652969148E-3</v>
          </cell>
          <cell r="R442">
            <v>9483.1598860387203</v>
          </cell>
          <cell r="S442">
            <v>0.70661764705882324</v>
          </cell>
          <cell r="T442">
            <v>4.2651002401307052E-3</v>
          </cell>
          <cell r="U442">
            <v>9506.3145417507403</v>
          </cell>
          <cell r="V442">
            <v>0.70281862745098012</v>
          </cell>
          <cell r="W442">
            <v>4.2421695936783899E-3</v>
          </cell>
          <cell r="X442">
            <v>9501.4807326171103</v>
          </cell>
          <cell r="Y442">
            <v>0.89744999999999997</v>
          </cell>
          <cell r="Z442">
            <v>5.4169524727234256E-3</v>
          </cell>
          <cell r="AA442">
            <v>9367.0030155174154</v>
          </cell>
          <cell r="AB442">
            <v>0.892625</v>
          </cell>
          <cell r="AC442">
            <v>5.3878290723324397E-3</v>
          </cell>
          <cell r="AD442">
            <v>9360.4762848445516</v>
          </cell>
          <cell r="AE442">
            <v>0.86025000000000007</v>
          </cell>
          <cell r="AF442">
            <v>5.1924155826623521E-3</v>
          </cell>
          <cell r="AG442">
            <v>9389.9055124107999</v>
          </cell>
          <cell r="AH442">
            <v>0.68188602941176435</v>
          </cell>
          <cell r="AI442">
            <v>4.1158217317261306E-3</v>
          </cell>
          <cell r="AJ442">
            <v>9521.005510886298</v>
          </cell>
          <cell r="AK442">
            <v>0.67821997549019575</v>
          </cell>
          <cell r="AL442">
            <v>4.093693657899646E-3</v>
          </cell>
          <cell r="AM442">
            <v>9516.3338705438455</v>
          </cell>
          <cell r="AN442">
            <v>0.65362132352941149</v>
          </cell>
          <cell r="AO442">
            <v>3.945217722120903E-3</v>
          </cell>
          <cell r="AP442">
            <v>9537.8216833498027</v>
          </cell>
          <cell r="AQ442">
            <v>0.83014125000000005</v>
          </cell>
          <cell r="AR442">
            <v>5.0106810372691699E-3</v>
          </cell>
          <cell r="AS442">
            <v>9408.4813577899549</v>
          </cell>
          <cell r="AT442">
            <v>0.63074457720588206</v>
          </cell>
          <cell r="AU442">
            <v>3.807135101846671E-3</v>
          </cell>
          <cell r="AV442">
            <v>9551.4529952298144</v>
          </cell>
        </row>
        <row r="443">
          <cell r="B443">
            <v>51</v>
          </cell>
          <cell r="C443">
            <v>6.588596629388252E-3</v>
          </cell>
          <cell r="D443">
            <v>0.76323529411764668</v>
          </cell>
          <cell r="E443">
            <v>5.0286494862536784E-3</v>
          </cell>
          <cell r="F443">
            <v>9423.7391711866294</v>
          </cell>
          <cell r="G443">
            <v>0.96499999999999997</v>
          </cell>
          <cell r="H443">
            <v>6.3579957473596628E-3</v>
          </cell>
          <cell r="I443">
            <v>9261.0759640365359</v>
          </cell>
          <cell r="J443">
            <v>0.93</v>
          </cell>
          <cell r="K443">
            <v>6.1273948653310746E-3</v>
          </cell>
          <cell r="L443">
            <v>9294.538390801059</v>
          </cell>
          <cell r="M443">
            <v>0.92500000000000004</v>
          </cell>
          <cell r="N443">
            <v>6.0944518821841338E-3</v>
          </cell>
          <cell r="O443">
            <v>9288.1087768731359</v>
          </cell>
          <cell r="P443">
            <v>0.73652205882352906</v>
          </cell>
          <cell r="Q443">
            <v>4.8526467542347991E-3</v>
          </cell>
          <cell r="R443">
            <v>9441.1910736253958</v>
          </cell>
          <cell r="S443">
            <v>0.70980882352941144</v>
          </cell>
          <cell r="T443">
            <v>4.6766440222159207E-3</v>
          </cell>
          <cell r="U443">
            <v>9465.7691573159609</v>
          </cell>
          <cell r="V443">
            <v>0.70599264705882325</v>
          </cell>
          <cell r="W443">
            <v>4.6515007747846525E-3</v>
          </cell>
          <cell r="X443">
            <v>9461.173839958281</v>
          </cell>
          <cell r="Y443">
            <v>0.89744999999999997</v>
          </cell>
          <cell r="Z443">
            <v>5.912936045044487E-3</v>
          </cell>
          <cell r="AA443">
            <v>9316.2624053705003</v>
          </cell>
          <cell r="AB443">
            <v>0.892625</v>
          </cell>
          <cell r="AC443">
            <v>5.8811460663076888E-3</v>
          </cell>
          <cell r="AD443">
            <v>9310.0436385861867</v>
          </cell>
          <cell r="AE443">
            <v>0.86025000000000007</v>
          </cell>
          <cell r="AF443">
            <v>5.6678402504312438E-3</v>
          </cell>
          <cell r="AG443">
            <v>9341.1492207084302</v>
          </cell>
          <cell r="AH443">
            <v>0.68496551470588207</v>
          </cell>
          <cell r="AI443">
            <v>4.5129614814383634E-3</v>
          </cell>
          <cell r="AJ443">
            <v>9481.8187494967078</v>
          </cell>
          <cell r="AK443">
            <v>0.68128290441176442</v>
          </cell>
          <cell r="AL443">
            <v>4.4886982476671899E-3</v>
          </cell>
          <cell r="AM443">
            <v>9477.3769149315449</v>
          </cell>
          <cell r="AN443">
            <v>0.65657316176470559</v>
          </cell>
          <cell r="AO443">
            <v>4.3258957205497264E-3</v>
          </cell>
          <cell r="AP443">
            <v>9500.1929002142224</v>
          </cell>
          <cell r="AQ443">
            <v>0.83014125000000005</v>
          </cell>
          <cell r="AR443">
            <v>5.4694658416661506E-3</v>
          </cell>
          <cell r="AS443">
            <v>9361.3384586609754</v>
          </cell>
          <cell r="AT443">
            <v>0.63359310110294098</v>
          </cell>
          <cell r="AU443">
            <v>4.1744893703304867E-3</v>
          </cell>
          <cell r="AV443">
            <v>9515.0893232580365</v>
          </cell>
        </row>
        <row r="444">
          <cell r="B444">
            <v>52</v>
          </cell>
          <cell r="C444">
            <v>7.2248288867669541E-3</v>
          </cell>
          <cell r="D444">
            <v>0.76666666666666627</v>
          </cell>
          <cell r="E444">
            <v>5.5390354798546624E-3</v>
          </cell>
          <cell r="F444">
            <v>9376.3504900448534</v>
          </cell>
          <cell r="G444">
            <v>0.96499999999999997</v>
          </cell>
          <cell r="H444">
            <v>6.9719598757301106E-3</v>
          </cell>
          <cell r="I444">
            <v>9202.1940824412177</v>
          </cell>
          <cell r="J444">
            <v>0.93</v>
          </cell>
          <cell r="K444">
            <v>6.719090864693268E-3</v>
          </cell>
          <cell r="L444">
            <v>9237.5870839896415</v>
          </cell>
          <cell r="M444">
            <v>0.92500000000000004</v>
          </cell>
          <cell r="N444">
            <v>6.6829667202594331E-3</v>
          </cell>
          <cell r="O444">
            <v>9231.5028448559897</v>
          </cell>
          <cell r="P444">
            <v>0.7398333333333329</v>
          </cell>
          <cell r="Q444">
            <v>5.3451692380597484E-3</v>
          </cell>
          <cell r="R444">
            <v>9395.3763084058573</v>
          </cell>
          <cell r="S444">
            <v>0.71299999999999963</v>
          </cell>
          <cell r="T444">
            <v>5.1513029962648354E-3</v>
          </cell>
          <cell r="U444">
            <v>9421.5011245707228</v>
          </cell>
          <cell r="V444">
            <v>0.70916666666666639</v>
          </cell>
          <cell r="W444">
            <v>5.1236078188655627E-3</v>
          </cell>
          <cell r="X444">
            <v>9417.165182511344</v>
          </cell>
          <cell r="Y444">
            <v>0.89744999999999997</v>
          </cell>
          <cell r="Z444">
            <v>6.4839226844290027E-3</v>
          </cell>
          <cell r="AA444">
            <v>9261.1759415886918</v>
          </cell>
          <cell r="AB444">
            <v>0.892625</v>
          </cell>
          <cell r="AC444">
            <v>6.4490628850503526E-3</v>
          </cell>
          <cell r="AD444">
            <v>9255.2899120639613</v>
          </cell>
          <cell r="AE444">
            <v>0.86025000000000007</v>
          </cell>
          <cell r="AF444">
            <v>6.2151590498412731E-3</v>
          </cell>
          <cell r="AG444">
            <v>9288.2050791700149</v>
          </cell>
          <cell r="AH444">
            <v>0.68804499999999968</v>
          </cell>
          <cell r="AI444">
            <v>4.9710073913955665E-3</v>
          </cell>
          <cell r="AJ444">
            <v>9439.0276667062499</v>
          </cell>
          <cell r="AK444">
            <v>0.68434583333333299</v>
          </cell>
          <cell r="AL444">
            <v>4.9442815452052681E-3</v>
          </cell>
          <cell r="AM444">
            <v>9434.83582978101</v>
          </cell>
          <cell r="AN444">
            <v>0.65952499999999969</v>
          </cell>
          <cell r="AO444">
            <v>4.7649552715449735E-3</v>
          </cell>
          <cell r="AP444">
            <v>9459.0960564027882</v>
          </cell>
          <cell r="AQ444">
            <v>0.83014125000000005</v>
          </cell>
          <cell r="AR444">
            <v>5.9976284830968278E-3</v>
          </cell>
          <cell r="AS444">
            <v>9310.1369377290539</v>
          </cell>
          <cell r="AT444">
            <v>0.63644162499999979</v>
          </cell>
          <cell r="AU444">
            <v>4.5981818370408999E-3</v>
          </cell>
          <cell r="AV444">
            <v>9475.36868402035</v>
          </cell>
        </row>
        <row r="445">
          <cell r="B445">
            <v>53</v>
          </cell>
          <cell r="C445">
            <v>7.9510881517556552E-3</v>
          </cell>
          <cell r="D445">
            <v>0.77009803921568587</v>
          </cell>
          <cell r="E445">
            <v>6.1231173952981015E-3</v>
          </cell>
          <cell r="F445">
            <v>9324.4145520089423</v>
          </cell>
          <cell r="G445">
            <v>0.96499999999999997</v>
          </cell>
          <cell r="H445">
            <v>7.6728000664442074E-3</v>
          </cell>
          <cell r="I445">
            <v>9138.0367545297577</v>
          </cell>
          <cell r="J445">
            <v>0.93</v>
          </cell>
          <cell r="K445">
            <v>7.3945119811327596E-3</v>
          </cell>
          <cell r="L445">
            <v>9175.5188970017989</v>
          </cell>
          <cell r="M445">
            <v>0.92500000000000004</v>
          </cell>
          <cell r="N445">
            <v>7.3547565403739813E-3</v>
          </cell>
          <cell r="O445">
            <v>9169.8090185658366</v>
          </cell>
          <cell r="P445">
            <v>0.74314460784313685</v>
          </cell>
          <cell r="Q445">
            <v>5.9088082864626685E-3</v>
          </cell>
          <cell r="R445">
            <v>9345.1564319821719</v>
          </cell>
          <cell r="S445">
            <v>0.71619117647058794</v>
          </cell>
          <cell r="T445">
            <v>5.6944991776272354E-3</v>
          </cell>
          <cell r="U445">
            <v>9372.9681175984097</v>
          </cell>
          <cell r="V445">
            <v>0.71234068627450942</v>
          </cell>
          <cell r="W445">
            <v>5.6638835906507442E-3</v>
          </cell>
          <cell r="X445">
            <v>9368.9153213506797</v>
          </cell>
          <cell r="Y445">
            <v>0.89744999999999997</v>
          </cell>
          <cell r="Z445">
            <v>7.1357040617931128E-3</v>
          </cell>
          <cell r="AA445">
            <v>9201.127192816537</v>
          </cell>
          <cell r="AB445">
            <v>0.892625</v>
          </cell>
          <cell r="AC445">
            <v>7.0973400614608917E-3</v>
          </cell>
          <cell r="AD445">
            <v>9195.6019654016891</v>
          </cell>
          <cell r="AE445">
            <v>0.86025000000000007</v>
          </cell>
          <cell r="AF445">
            <v>6.8399235825478029E-3</v>
          </cell>
          <cell r="AG445">
            <v>9230.4774073154294</v>
          </cell>
          <cell r="AH445">
            <v>0.6911244852941173</v>
          </cell>
          <cell r="AI445">
            <v>5.4951917064102818E-3</v>
          </cell>
          <cell r="AJ445">
            <v>9392.1061904074668</v>
          </cell>
          <cell r="AK445">
            <v>0.68740876225490166</v>
          </cell>
          <cell r="AL445">
            <v>5.4656476649779682E-3</v>
          </cell>
          <cell r="AM445">
            <v>9388.1873451057818</v>
          </cell>
          <cell r="AN445">
            <v>0.66247683823529391</v>
          </cell>
          <cell r="AO445">
            <v>5.2674117393051931E-3</v>
          </cell>
          <cell r="AP445">
            <v>9414.023886784782</v>
          </cell>
          <cell r="AQ445">
            <v>0.83014125000000005</v>
          </cell>
          <cell r="AR445">
            <v>6.6005262571586301E-3</v>
          </cell>
          <cell r="AS445">
            <v>9254.2981952497976</v>
          </cell>
          <cell r="AT445">
            <v>0.63929014889705849</v>
          </cell>
          <cell r="AU445">
            <v>5.0830523284295104E-3</v>
          </cell>
          <cell r="AV445">
            <v>9431.7992158382222</v>
          </cell>
        </row>
        <row r="446">
          <cell r="B446">
            <v>54</v>
          </cell>
          <cell r="C446">
            <v>8.7519968089908341E-3</v>
          </cell>
          <cell r="D446">
            <v>0.77352941176470547</v>
          </cell>
          <cell r="E446">
            <v>6.7699269434252588E-3</v>
          </cell>
          <cell r="F446">
            <v>9267.3200670645656</v>
          </cell>
          <cell r="G446">
            <v>0.96499999999999997</v>
          </cell>
          <cell r="H446">
            <v>8.4456769206761543E-3</v>
          </cell>
          <cell r="I446">
            <v>9067.9224255124318</v>
          </cell>
          <cell r="J446">
            <v>0.93</v>
          </cell>
          <cell r="K446">
            <v>8.1393570323614762E-3</v>
          </cell>
          <cell r="L446">
            <v>9107.67041258481</v>
          </cell>
          <cell r="M446">
            <v>0.92500000000000004</v>
          </cell>
          <cell r="N446">
            <v>8.0955970483165222E-3</v>
          </cell>
          <cell r="O446">
            <v>9102.3673057125598</v>
          </cell>
          <cell r="P446">
            <v>0.7464558823529408</v>
          </cell>
          <cell r="Q446">
            <v>6.5329795004053755E-3</v>
          </cell>
          <cell r="R446">
            <v>9289.9376942185863</v>
          </cell>
          <cell r="S446">
            <v>0.71938235294117614</v>
          </cell>
          <cell r="T446">
            <v>6.2960320573854913E-3</v>
          </cell>
          <cell r="U446">
            <v>9319.5937583608193</v>
          </cell>
          <cell r="V446">
            <v>0.71551470588235255</v>
          </cell>
          <cell r="W446">
            <v>6.2621824226683645E-3</v>
          </cell>
          <cell r="X446">
            <v>9315.8508755998846</v>
          </cell>
          <cell r="Y446">
            <v>0.89744999999999997</v>
          </cell>
          <cell r="Z446">
            <v>7.8544795362288245E-3</v>
          </cell>
          <cell r="AA446">
            <v>9135.4706721336806</v>
          </cell>
          <cell r="AB446">
            <v>0.892625</v>
          </cell>
          <cell r="AC446">
            <v>7.8122511516254432E-3</v>
          </cell>
          <cell r="AD446">
            <v>9130.3376511833958</v>
          </cell>
          <cell r="AE446">
            <v>0.86025000000000007</v>
          </cell>
          <cell r="AF446">
            <v>7.528905254934366E-3</v>
          </cell>
          <cell r="AG446">
            <v>9167.3416472189583</v>
          </cell>
          <cell r="AH446">
            <v>0.69420397058823502</v>
          </cell>
          <cell r="AI446">
            <v>6.0756709353769998E-3</v>
          </cell>
          <cell r="AJ446">
            <v>9340.4947663642142</v>
          </cell>
          <cell r="AK446">
            <v>0.69047169117647023</v>
          </cell>
          <cell r="AL446">
            <v>6.0430060378749723E-3</v>
          </cell>
          <cell r="AM446">
            <v>9336.8748208646284</v>
          </cell>
          <cell r="AN446">
            <v>0.66542867647058801</v>
          </cell>
          <cell r="AO446">
            <v>5.8238296530815801E-3</v>
          </cell>
          <cell r="AP446">
            <v>9364.4363468494321</v>
          </cell>
          <cell r="AQ446">
            <v>0.83014125000000005</v>
          </cell>
          <cell r="AR446">
            <v>7.2653935710116626E-3</v>
          </cell>
          <cell r="AS446">
            <v>9193.2149570204747</v>
          </cell>
          <cell r="AT446">
            <v>0.6421386727941174</v>
          </cell>
          <cell r="AU446">
            <v>5.6199956152237253E-3</v>
          </cell>
          <cell r="AV446">
            <v>9383.8568868728762</v>
          </cell>
        </row>
        <row r="447">
          <cell r="B447">
            <v>55</v>
          </cell>
          <cell r="C447">
            <v>9.6641046473535976E-3</v>
          </cell>
          <cell r="D447">
            <v>0.77696078431372506</v>
          </cell>
          <cell r="E447">
            <v>7.5086303264977668E-3</v>
          </cell>
          <cell r="F447">
            <v>9204.5809872491991</v>
          </cell>
          <cell r="G447">
            <v>0.96499999999999997</v>
          </cell>
          <cell r="H447">
            <v>9.3258609846962222E-3</v>
          </cell>
          <cell r="I447">
            <v>8991.3376823647995</v>
          </cell>
          <cell r="J447">
            <v>0.93</v>
          </cell>
          <cell r="K447">
            <v>8.9876173220388468E-3</v>
          </cell>
          <cell r="L447">
            <v>9033.539831363707</v>
          </cell>
          <cell r="M447">
            <v>0.92500000000000004</v>
          </cell>
          <cell r="N447">
            <v>8.9392967988020777E-3</v>
          </cell>
          <cell r="O447">
            <v>9028.6782078197411</v>
          </cell>
          <cell r="P447">
            <v>0.74976715686274464</v>
          </cell>
          <cell r="Q447">
            <v>7.2458282650703443E-3</v>
          </cell>
          <cell r="R447">
            <v>9229.2467217022131</v>
          </cell>
          <cell r="S447">
            <v>0.72257352941176434</v>
          </cell>
          <cell r="T447">
            <v>6.9830262036429235E-3</v>
          </cell>
          <cell r="U447">
            <v>9260.9172972963697</v>
          </cell>
          <cell r="V447">
            <v>0.71868872549019569</v>
          </cell>
          <cell r="W447">
            <v>6.9454830520104338E-3</v>
          </cell>
          <cell r="X447">
            <v>9257.5133179945024</v>
          </cell>
          <cell r="Y447">
            <v>0.89744999999999997</v>
          </cell>
          <cell r="Z447">
            <v>8.6730507157674851E-3</v>
          </cell>
          <cell r="AA447">
            <v>9063.7163046855876</v>
          </cell>
          <cell r="AB447">
            <v>0.892625</v>
          </cell>
          <cell r="AC447">
            <v>8.6264214108440051E-3</v>
          </cell>
          <cell r="AD447">
            <v>9059.0091603532092</v>
          </cell>
          <cell r="AE447">
            <v>0.86025000000000007</v>
          </cell>
          <cell r="AF447">
            <v>8.3135460228859325E-3</v>
          </cell>
          <cell r="AG447">
            <v>9098.3216005174327</v>
          </cell>
          <cell r="AH447">
            <v>0.69728345588235252</v>
          </cell>
          <cell r="AI447">
            <v>6.7386202865154206E-3</v>
          </cell>
          <cell r="AJ447">
            <v>9283.7449937901747</v>
          </cell>
          <cell r="AK447">
            <v>0.69353462009803879</v>
          </cell>
          <cell r="AL447">
            <v>6.7023911451900686E-3</v>
          </cell>
          <cell r="AM447">
            <v>9280.4520299472606</v>
          </cell>
          <cell r="AN447">
            <v>0.668380514705882</v>
          </cell>
          <cell r="AO447">
            <v>6.4592992383697041E-3</v>
          </cell>
          <cell r="AP447">
            <v>9309.8994647682557</v>
          </cell>
          <cell r="AQ447">
            <v>0.83014125000000005</v>
          </cell>
          <cell r="AR447">
            <v>8.0225719120849259E-3</v>
          </cell>
          <cell r="AS447">
            <v>9126.4226321748101</v>
          </cell>
          <cell r="AT447">
            <v>0.6449871966911761</v>
          </cell>
          <cell r="AU447">
            <v>6.2332237650267637E-3</v>
          </cell>
          <cell r="AV447">
            <v>9331.1196523147628</v>
          </cell>
        </row>
        <row r="448">
          <cell r="B448">
            <v>56</v>
          </cell>
          <cell r="C448">
            <v>1.0695875190908376E-2</v>
          </cell>
          <cell r="D448">
            <v>0.78039215686274466</v>
          </cell>
          <cell r="E448">
            <v>8.346977109767709E-3</v>
          </cell>
          <cell r="F448">
            <v>9135.4671913056354</v>
          </cell>
          <cell r="G448">
            <v>0.96499999999999997</v>
          </cell>
          <cell r="H448">
            <v>1.0321519559226583E-2</v>
          </cell>
          <cell r="I448">
            <v>8907.4857170726045</v>
          </cell>
          <cell r="J448">
            <v>0.93</v>
          </cell>
          <cell r="K448">
            <v>9.9471639275447912E-3</v>
          </cell>
          <cell r="L448">
            <v>8952.3498322960149</v>
          </cell>
          <cell r="M448">
            <v>0.92500000000000004</v>
          </cell>
          <cell r="N448">
            <v>9.893684551590249E-3</v>
          </cell>
          <cell r="O448">
            <v>8947.9681736191633</v>
          </cell>
          <cell r="P448">
            <v>0.7530784313725486</v>
          </cell>
          <cell r="Q448">
            <v>8.0548329109258396E-3</v>
          </cell>
          <cell r="R448">
            <v>9162.3731849407959</v>
          </cell>
          <cell r="S448">
            <v>0.72576470588235253</v>
          </cell>
          <cell r="T448">
            <v>7.7626887120839693E-3</v>
          </cell>
          <cell r="U448">
            <v>9196.2480691395795</v>
          </cell>
          <cell r="V448">
            <v>0.72186274509803883</v>
          </cell>
          <cell r="W448">
            <v>7.7209538265351303E-3</v>
          </cell>
          <cell r="X448">
            <v>9193.2154161406106</v>
          </cell>
          <cell r="Y448">
            <v>0.89744999999999997</v>
          </cell>
          <cell r="Z448">
            <v>9.599013190080722E-3</v>
          </cell>
          <cell r="AA448">
            <v>8985.1062335017214</v>
          </cell>
          <cell r="AB448">
            <v>0.892625</v>
          </cell>
          <cell r="AC448">
            <v>9.5474055922845896E-3</v>
          </cell>
          <cell r="AD448">
            <v>8980.8623297713057</v>
          </cell>
          <cell r="AE448">
            <v>0.86025000000000007</v>
          </cell>
          <cell r="AF448">
            <v>9.2011266329789319E-3</v>
          </cell>
          <cell r="AG448">
            <v>9022.6822851605139</v>
          </cell>
          <cell r="AH448">
            <v>0.70036294117647024</v>
          </cell>
          <cell r="AI448">
            <v>7.4909946071610306E-3</v>
          </cell>
          <cell r="AJ448">
            <v>9221.1853614401844</v>
          </cell>
          <cell r="AK448">
            <v>0.69659754901960746</v>
          </cell>
          <cell r="AL448">
            <v>7.4507204426064013E-3</v>
          </cell>
          <cell r="AM448">
            <v>9218.2508104383796</v>
          </cell>
          <cell r="AN448">
            <v>0.6713323529411761</v>
          </cell>
          <cell r="AO448">
            <v>7.1804870586776714E-3</v>
          </cell>
          <cell r="AP448">
            <v>9249.7640382461796</v>
          </cell>
          <cell r="AQ448">
            <v>0.83014125000000005</v>
          </cell>
          <cell r="AR448">
            <v>8.8790872008246684E-3</v>
          </cell>
          <cell r="AS448">
            <v>9053.2052503081086</v>
          </cell>
          <cell r="AT448">
            <v>0.64783572058823502</v>
          </cell>
          <cell r="AU448">
            <v>6.9291700116239537E-3</v>
          </cell>
          <cell r="AV448">
            <v>9272.9566955436458</v>
          </cell>
        </row>
        <row r="449">
          <cell r="B449">
            <v>57</v>
          </cell>
          <cell r="C449">
            <v>1.1773474662018907E-2</v>
          </cell>
          <cell r="D449">
            <v>0.78382352941176425</v>
          </cell>
          <cell r="E449">
            <v>9.2283264630236388E-3</v>
          </cell>
          <cell r="F449">
            <v>9059.2136557727736</v>
          </cell>
          <cell r="G449">
            <v>0.96499999999999997</v>
          </cell>
          <cell r="H449">
            <v>1.1361403048848246E-2</v>
          </cell>
          <cell r="I449">
            <v>8815.5469290203091</v>
          </cell>
          <cell r="J449">
            <v>0.93</v>
          </cell>
          <cell r="K449">
            <v>1.0949331435677584E-2</v>
          </cell>
          <cell r="L449">
            <v>8863.299340977439</v>
          </cell>
          <cell r="M449">
            <v>0.92500000000000004</v>
          </cell>
          <cell r="N449">
            <v>1.089046406236749E-2</v>
          </cell>
          <cell r="O449">
            <v>8859.4397991317055</v>
          </cell>
          <cell r="P449">
            <v>0.75638970588235244</v>
          </cell>
          <cell r="Q449">
            <v>8.9053350368178096E-3</v>
          </cell>
          <cell r="R449">
            <v>9088.5717998685504</v>
          </cell>
          <cell r="S449">
            <v>0.72895588235294084</v>
          </cell>
          <cell r="T449">
            <v>8.5823436106119855E-3</v>
          </cell>
          <cell r="U449">
            <v>9124.8604580597457</v>
          </cell>
          <cell r="V449">
            <v>0.72503676470588196</v>
          </cell>
          <cell r="W449">
            <v>8.5362019782968656E-3</v>
          </cell>
          <cell r="X449">
            <v>9122.2350243951987</v>
          </cell>
          <cell r="Y449">
            <v>0.89744999999999997</v>
          </cell>
          <cell r="Z449">
            <v>1.0566104835428868E-2</v>
          </cell>
          <cell r="AA449">
            <v>8898.858080252061</v>
          </cell>
          <cell r="AB449">
            <v>0.892625</v>
          </cell>
          <cell r="AC449">
            <v>1.0509297820184628E-2</v>
          </cell>
          <cell r="AD449">
            <v>8895.1183945405082</v>
          </cell>
          <cell r="AE449">
            <v>0.86025000000000007</v>
          </cell>
          <cell r="AF449">
            <v>1.0128131578001767E-2</v>
          </cell>
          <cell r="AG449">
            <v>8939.663442885616</v>
          </cell>
          <cell r="AH449">
            <v>0.70344242647058786</v>
          </cell>
          <cell r="AI449">
            <v>8.2819615842405648E-3</v>
          </cell>
          <cell r="AJ449">
            <v>9152.109511626004</v>
          </cell>
          <cell r="AK449">
            <v>0.69966047794117603</v>
          </cell>
          <cell r="AL449">
            <v>8.2374349090564743E-3</v>
          </cell>
          <cell r="AM449">
            <v>9149.5682006799725</v>
          </cell>
          <cell r="AN449">
            <v>0.67428419117647032</v>
          </cell>
          <cell r="AO449">
            <v>7.9386678398160864E-3</v>
          </cell>
          <cell r="AP449">
            <v>9183.3462272737306</v>
          </cell>
          <cell r="AQ449">
            <v>0.83014125000000005</v>
          </cell>
          <cell r="AR449">
            <v>9.7736469727717039E-3</v>
          </cell>
          <cell r="AS449">
            <v>8972.8210514436596</v>
          </cell>
          <cell r="AT449">
            <v>0.65068424448529383</v>
          </cell>
          <cell r="AU449">
            <v>7.6608144654225227E-3</v>
          </cell>
          <cell r="AV449">
            <v>9208.7028020897978</v>
          </cell>
        </row>
        <row r="450">
          <cell r="B450">
            <v>58</v>
          </cell>
          <cell r="C450">
            <v>1.2926316576560515E-2</v>
          </cell>
          <cell r="D450">
            <v>0.78725490196078385</v>
          </cell>
          <cell r="E450">
            <v>1.0176306089194204E-2</v>
          </cell>
          <cell r="F450">
            <v>8975.6122746590208</v>
          </cell>
          <cell r="G450">
            <v>0.96499999999999997</v>
          </cell>
          <cell r="H450">
            <v>1.2473895496380897E-2</v>
          </cell>
          <cell r="I450">
            <v>8715.3899472636731</v>
          </cell>
          <cell r="J450">
            <v>0.93</v>
          </cell>
          <cell r="K450">
            <v>1.2021474416201279E-2</v>
          </cell>
          <cell r="L450">
            <v>8766.2521388794539</v>
          </cell>
          <cell r="M450">
            <v>0.92500000000000004</v>
          </cell>
          <cell r="N450">
            <v>1.1956842833318477E-2</v>
          </cell>
          <cell r="O450">
            <v>8762.956388386554</v>
          </cell>
          <cell r="P450">
            <v>0.75970098039215639</v>
          </cell>
          <cell r="Q450">
            <v>9.8201353760724065E-3</v>
          </cell>
          <cell r="R450">
            <v>9007.6350229845466</v>
          </cell>
          <cell r="S450">
            <v>0.73214705882352904</v>
          </cell>
          <cell r="T450">
            <v>9.4639646629506094E-3</v>
          </cell>
          <cell r="U450">
            <v>9046.5477702097905</v>
          </cell>
          <cell r="V450">
            <v>0.7282107843137251</v>
          </cell>
          <cell r="W450">
            <v>9.4130831325046384E-3</v>
          </cell>
          <cell r="X450">
            <v>9044.3657837334667</v>
          </cell>
          <cell r="Y450">
            <v>0.89744999999999997</v>
          </cell>
          <cell r="Z450">
            <v>1.1600722811634233E-2</v>
          </cell>
          <cell r="AA450">
            <v>8804.8318128605151</v>
          </cell>
          <cell r="AB450">
            <v>0.892625</v>
          </cell>
          <cell r="AC450">
            <v>1.153835333415233E-2</v>
          </cell>
          <cell r="AD450">
            <v>8801.6369461864797</v>
          </cell>
          <cell r="AE450">
            <v>0.86025000000000007</v>
          </cell>
          <cell r="AF450">
            <v>1.1119863834986183E-2</v>
          </cell>
          <cell r="AG450">
            <v>8849.1213552730187</v>
          </cell>
          <cell r="AH450">
            <v>0.70652191176470547</v>
          </cell>
          <cell r="AI450">
            <v>9.1327258997473369E-3</v>
          </cell>
          <cell r="AJ450">
            <v>9076.312092235954</v>
          </cell>
          <cell r="AK450">
            <v>0.7027234068627447</v>
          </cell>
          <cell r="AL450">
            <v>9.0836252228669763E-3</v>
          </cell>
          <cell r="AM450">
            <v>9074.199228180898</v>
          </cell>
          <cell r="AN450">
            <v>0.67723602941176442</v>
          </cell>
          <cell r="AO450">
            <v>8.7541673132293142E-3</v>
          </cell>
          <cell r="AP450">
            <v>9110.4426919173766</v>
          </cell>
          <cell r="AQ450">
            <v>0.83014125000000005</v>
          </cell>
          <cell r="AR450">
            <v>1.0730668600761667E-2</v>
          </cell>
          <cell r="AS450">
            <v>8885.1238661369953</v>
          </cell>
          <cell r="AT450">
            <v>0.65353276838235264</v>
          </cell>
          <cell r="AU450">
            <v>8.4477714572662888E-3</v>
          </cell>
          <cell r="AV450">
            <v>9138.1566384557718</v>
          </cell>
        </row>
        <row r="451">
          <cell r="B451">
            <v>59</v>
          </cell>
          <cell r="C451">
            <v>1.4194655666487394E-2</v>
          </cell>
          <cell r="D451">
            <v>0.79068627450980344</v>
          </cell>
          <cell r="E451">
            <v>1.1223519406884389E-2</v>
          </cell>
          <cell r="F451">
            <v>8884.2736968141617</v>
          </cell>
          <cell r="G451">
            <v>0.96499999999999997</v>
          </cell>
          <cell r="H451">
            <v>1.3697842718160335E-2</v>
          </cell>
          <cell r="I451">
            <v>8606.675083851298</v>
          </cell>
          <cell r="J451">
            <v>0.93</v>
          </cell>
          <cell r="K451">
            <v>1.3201029769833277E-2</v>
          </cell>
          <cell r="L451">
            <v>8660.8688630659453</v>
          </cell>
          <cell r="M451">
            <v>0.92500000000000004</v>
          </cell>
          <cell r="N451">
            <v>1.3130056491500839E-2</v>
          </cell>
          <cell r="O451">
            <v>8658.1790960953913</v>
          </cell>
          <cell r="P451">
            <v>0.76301225490196034</v>
          </cell>
          <cell r="Q451">
            <v>1.0830696227643434E-2</v>
          </cell>
          <cell r="R451">
            <v>8919.1788276405878</v>
          </cell>
          <cell r="S451">
            <v>0.73533823529411724</v>
          </cell>
          <cell r="T451">
            <v>1.0437873048402482E-2</v>
          </cell>
          <cell r="U451">
            <v>8960.9315617908305</v>
          </cell>
          <cell r="V451">
            <v>0.73138480392156824</v>
          </cell>
          <cell r="W451">
            <v>1.038175545136806E-2</v>
          </cell>
          <cell r="X451">
            <v>8959.2304167304028</v>
          </cell>
          <cell r="Y451">
            <v>0.89744999999999997</v>
          </cell>
          <cell r="Z451">
            <v>1.2738993727889111E-2</v>
          </cell>
          <cell r="AA451">
            <v>8702.689399596462</v>
          </cell>
          <cell r="AB451">
            <v>0.892625</v>
          </cell>
          <cell r="AC451">
            <v>1.267050451429831E-2</v>
          </cell>
          <cell r="AD451">
            <v>8700.0805491824503</v>
          </cell>
          <cell r="AE451">
            <v>0.86025000000000007</v>
          </cell>
          <cell r="AF451">
            <v>1.2210952537095782E-2</v>
          </cell>
          <cell r="AG451">
            <v>8750.7203307431137</v>
          </cell>
          <cell r="AH451">
            <v>0.70960139705882319</v>
          </cell>
          <cell r="AI451">
            <v>1.0072547491708396E-2</v>
          </cell>
          <cell r="AJ451">
            <v>8993.4206217170013</v>
          </cell>
          <cell r="AK451">
            <v>0.70578633578431338</v>
          </cell>
          <cell r="AL451">
            <v>1.0018394010570178E-2</v>
          </cell>
          <cell r="AM451">
            <v>8991.772603194473</v>
          </cell>
          <cell r="AN451">
            <v>0.68018786764705852</v>
          </cell>
          <cell r="AO451">
            <v>9.6550325697722962E-3</v>
          </cell>
          <cell r="AP451">
            <v>9030.6883522947446</v>
          </cell>
          <cell r="AQ451">
            <v>0.83014125000000005</v>
          </cell>
          <cell r="AR451">
            <v>1.178356919829743E-2</v>
          </cell>
          <cell r="AS451">
            <v>8789.780546452761</v>
          </cell>
          <cell r="AT451">
            <v>0.65638129227941144</v>
          </cell>
          <cell r="AU451">
            <v>9.3171064298302655E-3</v>
          </cell>
          <cell r="AV451">
            <v>9060.9595796333961</v>
          </cell>
        </row>
        <row r="452">
          <cell r="B452">
            <v>60</v>
          </cell>
          <cell r="C452">
            <v>1.5714067096462045E-2</v>
          </cell>
          <cell r="D452">
            <v>0.79411764705882304</v>
          </cell>
          <cell r="E452">
            <v>1.2478817988366911E-2</v>
          </cell>
          <cell r="F452">
            <v>8784.5608785618952</v>
          </cell>
          <cell r="G452">
            <v>0.96499999999999997</v>
          </cell>
          <cell r="H452">
            <v>1.5164074748085872E-2</v>
          </cell>
          <cell r="I452">
            <v>8488.7822022263936</v>
          </cell>
          <cell r="J452">
            <v>0.94</v>
          </cell>
          <cell r="K452">
            <v>1.4771223070674321E-2</v>
          </cell>
          <cell r="L452">
            <v>8546.5364753719896</v>
          </cell>
          <cell r="M452">
            <v>0.92500000000000004</v>
          </cell>
          <cell r="N452">
            <v>1.4535512064227393E-2</v>
          </cell>
          <cell r="O452">
            <v>8544.4967154501282</v>
          </cell>
          <cell r="P452">
            <v>0.76632352941176418</v>
          </cell>
          <cell r="Q452">
            <v>1.2042059358774067E-2</v>
          </cell>
          <cell r="R452">
            <v>8822.5779111583834</v>
          </cell>
          <cell r="S452">
            <v>0.74647058823529366</v>
          </cell>
          <cell r="T452">
            <v>1.1730088909064896E-2</v>
          </cell>
          <cell r="U452">
            <v>8867.398495753434</v>
          </cell>
          <cell r="V452">
            <v>0.73455882352941138</v>
          </cell>
          <cell r="W452">
            <v>1.1542906639239393E-2</v>
          </cell>
          <cell r="X452">
            <v>8866.2178775114498</v>
          </cell>
          <cell r="Y452">
            <v>0.90709999999999991</v>
          </cell>
          <cell r="Z452">
            <v>1.425423026320072E-2</v>
          </cell>
          <cell r="AA452">
            <v>8591.8258939192347</v>
          </cell>
          <cell r="AB452">
            <v>0.892625</v>
          </cell>
          <cell r="AC452">
            <v>1.4026769141979433E-2</v>
          </cell>
          <cell r="AD452">
            <v>8589.8461393092748</v>
          </cell>
          <cell r="AE452">
            <v>0.86949999999999994</v>
          </cell>
          <cell r="AF452">
            <v>1.3663381340373747E-2</v>
          </cell>
          <cell r="AG452">
            <v>8643.8657001190095</v>
          </cell>
          <cell r="AH452">
            <v>0.7203441176470583</v>
          </cell>
          <cell r="AI452">
            <v>1.1319535797247622E-2</v>
          </cell>
          <cell r="AJ452">
            <v>8902.8339653918465</v>
          </cell>
          <cell r="AK452">
            <v>0.70884926470588194</v>
          </cell>
          <cell r="AL452">
            <v>1.1138904906866014E-2</v>
          </cell>
          <cell r="AM452">
            <v>8901.6894824022202</v>
          </cell>
          <cell r="AN452">
            <v>0.6904852941176467</v>
          </cell>
          <cell r="AO452">
            <v>1.085033224088503E-2</v>
          </cell>
          <cell r="AP452">
            <v>8943.4967621258747</v>
          </cell>
          <cell r="AQ452">
            <v>0.83906749999999997</v>
          </cell>
          <cell r="AR452">
            <v>1.3185162993460666E-2</v>
          </cell>
          <cell r="AS452">
            <v>8686.2055591457865</v>
          </cell>
          <cell r="AT452">
            <v>0.66631830882352894</v>
          </cell>
          <cell r="AU452">
            <v>1.0470570612454051E-2</v>
          </cell>
          <cell r="AV452">
            <v>8976.5376548735621</v>
          </cell>
        </row>
        <row r="453">
          <cell r="B453">
            <v>61</v>
          </cell>
          <cell r="C453">
            <v>1.7333996416273718E-2</v>
          </cell>
          <cell r="D453">
            <v>0.79754901960784264</v>
          </cell>
          <cell r="E453">
            <v>1.3824711847684962E-2</v>
          </cell>
          <cell r="F453">
            <v>8674.9399422505921</v>
          </cell>
          <cell r="G453">
            <v>0.96499999999999997</v>
          </cell>
          <cell r="H453">
            <v>1.6727306541704137E-2</v>
          </cell>
          <cell r="I453">
            <v>8360.0576743916117</v>
          </cell>
          <cell r="J453">
            <v>0.94</v>
          </cell>
          <cell r="K453">
            <v>1.6293956631297294E-2</v>
          </cell>
          <cell r="L453">
            <v>8420.2936786126156</v>
          </cell>
          <cell r="M453">
            <v>0.92500000000000004</v>
          </cell>
          <cell r="N453">
            <v>1.6033946685053188E-2</v>
          </cell>
          <cell r="O453">
            <v>8420.2980803599512</v>
          </cell>
          <cell r="P453">
            <v>0.76963480392156813</v>
          </cell>
          <cell r="Q453">
            <v>1.3340846933015987E-2</v>
          </cell>
          <cell r="R453">
            <v>8716.3359042548054</v>
          </cell>
          <cell r="S453">
            <v>0.74969607843137198</v>
          </cell>
          <cell r="T453">
            <v>1.2995229136823862E-2</v>
          </cell>
          <cell r="U453">
            <v>8763.3831230061369</v>
          </cell>
          <cell r="V453">
            <v>0.73773284313725451</v>
          </cell>
          <cell r="W453">
            <v>1.2787858459108591E-2</v>
          </cell>
          <cell r="X453">
            <v>8763.875952308179</v>
          </cell>
          <cell r="Y453">
            <v>0.90709999999999991</v>
          </cell>
          <cell r="Z453">
            <v>1.5723668149201887E-2</v>
          </cell>
          <cell r="AA453">
            <v>8469.3560292459788</v>
          </cell>
          <cell r="AB453">
            <v>0.892625</v>
          </cell>
          <cell r="AC453">
            <v>1.5472758551076327E-2</v>
          </cell>
          <cell r="AD453">
            <v>8469.3583505480601</v>
          </cell>
          <cell r="AE453">
            <v>0.86949999999999994</v>
          </cell>
          <cell r="AF453">
            <v>1.5071909883949996E-2</v>
          </cell>
          <cell r="AG453">
            <v>8525.7612668033071</v>
          </cell>
          <cell r="AH453">
            <v>0.72345671568627401</v>
          </cell>
          <cell r="AI453">
            <v>1.2540396117035028E-2</v>
          </cell>
          <cell r="AJ453">
            <v>8802.0580176236417</v>
          </cell>
          <cell r="AK453">
            <v>0.71191219362745051</v>
          </cell>
          <cell r="AL453">
            <v>1.2340283413039789E-2</v>
          </cell>
          <cell r="AM453">
            <v>8802.5344097472935</v>
          </cell>
          <cell r="AN453">
            <v>0.69346887254901912</v>
          </cell>
          <cell r="AO453">
            <v>1.2020586951562074E-2</v>
          </cell>
          <cell r="AP453">
            <v>8846.4568508615284</v>
          </cell>
          <cell r="AQ453">
            <v>0.83906749999999997</v>
          </cell>
          <cell r="AR453">
            <v>1.4544393038011747E-2</v>
          </cell>
          <cell r="AS453">
            <v>8571.6765230537458</v>
          </cell>
          <cell r="AT453">
            <v>0.66919746200980346</v>
          </cell>
          <cell r="AU453">
            <v>1.15998664082574E-2</v>
          </cell>
          <cell r="AV453">
            <v>8882.5481835028568</v>
          </cell>
        </row>
        <row r="454">
          <cell r="B454">
            <v>62</v>
          </cell>
          <cell r="C454">
            <v>1.8945520067193144E-2</v>
          </cell>
          <cell r="D454">
            <v>0.80098039215686223</v>
          </cell>
          <cell r="E454">
            <v>1.5174990093036068E-2</v>
          </cell>
          <cell r="F454">
            <v>8555.0113972530053</v>
          </cell>
          <cell r="G454">
            <v>0.96499999999999997</v>
          </cell>
          <cell r="H454">
            <v>1.8282426864841383E-2</v>
          </cell>
          <cell r="I454">
            <v>8220.2164269657369</v>
          </cell>
          <cell r="J454">
            <v>0.94</v>
          </cell>
          <cell r="K454">
            <v>1.7808788863161555E-2</v>
          </cell>
          <cell r="L454">
            <v>8283.0937785905153</v>
          </cell>
          <cell r="M454">
            <v>0.92500000000000004</v>
          </cell>
          <cell r="N454">
            <v>1.7524606062153659E-2</v>
          </cell>
          <cell r="O454">
            <v>8285.287469867204</v>
          </cell>
          <cell r="P454">
            <v>0.77294607843137197</v>
          </cell>
          <cell r="Q454">
            <v>1.4643865439779804E-2</v>
          </cell>
          <cell r="R454">
            <v>8600.0526011393904</v>
          </cell>
          <cell r="S454">
            <v>0.75292156862745041</v>
          </cell>
          <cell r="T454">
            <v>1.4264490687453902E-2</v>
          </cell>
          <cell r="U454">
            <v>8649.5009513088971</v>
          </cell>
          <cell r="V454">
            <v>0.74090686274509765</v>
          </cell>
          <cell r="W454">
            <v>1.4036865836058364E-2</v>
          </cell>
          <cell r="X454">
            <v>8651.8047470768761</v>
          </cell>
          <cell r="Y454">
            <v>0.90709999999999991</v>
          </cell>
          <cell r="Z454">
            <v>1.7185481252950899E-2</v>
          </cell>
          <cell r="AA454">
            <v>8336.1866856046727</v>
          </cell>
          <cell r="AB454">
            <v>0.892625</v>
          </cell>
          <cell r="AC454">
            <v>1.6911244849978281E-2</v>
          </cell>
          <cell r="AD454">
            <v>8338.3140137074879</v>
          </cell>
          <cell r="AE454">
            <v>0.86949999999999994</v>
          </cell>
          <cell r="AF454">
            <v>1.6473129698424436E-2</v>
          </cell>
          <cell r="AG454">
            <v>8397.2617612979757</v>
          </cell>
          <cell r="AH454">
            <v>0.72656931372548961</v>
          </cell>
          <cell r="AI454">
            <v>1.3765233513393014E-2</v>
          </cell>
          <cell r="AJ454">
            <v>8691.6767234375166</v>
          </cell>
          <cell r="AK454">
            <v>0.71497512254901907</v>
          </cell>
          <cell r="AL454">
            <v>1.3545575531796318E-2</v>
          </cell>
          <cell r="AM454">
            <v>8693.9086403779766</v>
          </cell>
          <cell r="AN454">
            <v>0.69645245098039166</v>
          </cell>
          <cell r="AO454">
            <v>1.319465388589486E-2</v>
          </cell>
          <cell r="AP454">
            <v>8740.1172470725051</v>
          </cell>
          <cell r="AQ454">
            <v>0.83906749999999997</v>
          </cell>
          <cell r="AR454">
            <v>1.5896570158979582E-2</v>
          </cell>
          <cell r="AS454">
            <v>8447.0066907077544</v>
          </cell>
          <cell r="AT454">
            <v>0.67207661519607786</v>
          </cell>
          <cell r="AU454">
            <v>1.2732840999888537E-2</v>
          </cell>
          <cell r="AV454">
            <v>8779.5118112093151</v>
          </cell>
        </row>
        <row r="455">
          <cell r="B455">
            <v>63</v>
          </cell>
          <cell r="C455">
            <v>2.0720080556415547E-2</v>
          </cell>
          <cell r="D455">
            <v>0.80441176470588183</v>
          </cell>
          <cell r="E455">
            <v>1.6667476565234259E-2</v>
          </cell>
          <cell r="F455">
            <v>8425.189184053881</v>
          </cell>
          <cell r="G455">
            <v>0.96499999999999997</v>
          </cell>
          <cell r="H455">
            <v>1.9994877736941002E-2</v>
          </cell>
          <cell r="I455">
            <v>8069.9309213265678</v>
          </cell>
          <cell r="J455">
            <v>0.94</v>
          </cell>
          <cell r="K455">
            <v>1.9476875723030612E-2</v>
          </cell>
          <cell r="L455">
            <v>8135.5819103538306</v>
          </cell>
          <cell r="M455">
            <v>0.92500000000000004</v>
          </cell>
          <cell r="N455">
            <v>1.9166074514684384E-2</v>
          </cell>
          <cell r="O455">
            <v>8140.0910708460833</v>
          </cell>
          <cell r="P455">
            <v>0.77625735294117593</v>
          </cell>
          <cell r="Q455">
            <v>1.608411488545106E-2</v>
          </cell>
          <cell r="R455">
            <v>8474.1145880732765</v>
          </cell>
          <cell r="S455">
            <v>0.75614705882352884</v>
          </cell>
          <cell r="T455">
            <v>1.5667427971320202E-2</v>
          </cell>
          <cell r="U455">
            <v>8526.1202255378266</v>
          </cell>
          <cell r="V455">
            <v>0.74408088235294068</v>
          </cell>
          <cell r="W455">
            <v>1.5417415822841691E-2</v>
          </cell>
          <cell r="X455">
            <v>8530.3605246023853</v>
          </cell>
          <cell r="Y455">
            <v>0.90709999999999991</v>
          </cell>
          <cell r="Z455">
            <v>1.8795185072724541E-2</v>
          </cell>
          <cell r="AA455">
            <v>8192.9253055981135</v>
          </cell>
          <cell r="AB455">
            <v>0.892625</v>
          </cell>
          <cell r="AC455">
            <v>1.8495261906670429E-2</v>
          </cell>
          <cell r="AD455">
            <v>8197.3027437856745</v>
          </cell>
          <cell r="AE455">
            <v>0.86949999999999994</v>
          </cell>
          <cell r="AF455">
            <v>1.8016110043803317E-2</v>
          </cell>
          <cell r="AG455">
            <v>8258.9325791924948</v>
          </cell>
          <cell r="AH455">
            <v>0.72968191176470532</v>
          </cell>
          <cell r="AI455">
            <v>1.5119067992323995E-2</v>
          </cell>
          <cell r="AJ455">
            <v>8572.0337637164776</v>
          </cell>
          <cell r="AK455">
            <v>0.71803805147058775</v>
          </cell>
          <cell r="AL455">
            <v>1.4877806269042232E-2</v>
          </cell>
          <cell r="AM455">
            <v>8576.1446442231991</v>
          </cell>
          <cell r="AN455">
            <v>0.69943602941176419</v>
          </cell>
          <cell r="AO455">
            <v>1.4492370873471189E-2</v>
          </cell>
          <cell r="AP455">
            <v>8624.7944250752425</v>
          </cell>
          <cell r="AQ455">
            <v>0.83906749999999997</v>
          </cell>
          <cell r="AR455">
            <v>1.7385546192270201E-2</v>
          </cell>
          <cell r="AS455">
            <v>8312.7282562155488</v>
          </cell>
          <cell r="AT455">
            <v>0.67495576838235249</v>
          </cell>
          <cell r="AU455">
            <v>1.3985137892899697E-2</v>
          </cell>
          <cell r="AV455">
            <v>8667.7236832605431</v>
          </cell>
        </row>
        <row r="456">
          <cell r="B456">
            <v>64</v>
          </cell>
          <cell r="C456">
            <v>2.260807501056326E-2</v>
          </cell>
          <cell r="D456">
            <v>0.80784313725490142</v>
          </cell>
          <cell r="E456">
            <v>1.8263778243827564E-2</v>
          </cell>
          <cell r="F456">
            <v>8284.7625407709984</v>
          </cell>
          <cell r="G456">
            <v>0.96499999999999997</v>
          </cell>
          <cell r="H456">
            <v>2.1816792385193545E-2</v>
          </cell>
          <cell r="I456">
            <v>7908.5736392090839</v>
          </cell>
          <cell r="J456">
            <v>0.94</v>
          </cell>
          <cell r="K456">
            <v>2.1251590509929464E-2</v>
          </cell>
          <cell r="L456">
            <v>7977.1261925513336</v>
          </cell>
          <cell r="M456">
            <v>0.92500000000000004</v>
          </cell>
          <cell r="N456">
            <v>2.0912469384771017E-2</v>
          </cell>
          <cell r="O456">
            <v>7984.0774788259296</v>
          </cell>
          <cell r="P456">
            <v>0.77956862745097988</v>
          </cell>
          <cell r="Q456">
            <v>1.7624546005293597E-2</v>
          </cell>
          <cell r="R456">
            <v>8337.8159554862286</v>
          </cell>
          <cell r="S456">
            <v>0.75937254901960727</v>
          </cell>
          <cell r="T456">
            <v>1.7167951549197907E-2</v>
          </cell>
          <cell r="U456">
            <v>8392.5378510293958</v>
          </cell>
          <cell r="V456">
            <v>0.74725490196078381</v>
          </cell>
          <cell r="W456">
            <v>1.6893994875540497E-2</v>
          </cell>
          <cell r="X456">
            <v>8398.8444092758364</v>
          </cell>
          <cell r="Y456">
            <v>0.90709999999999991</v>
          </cell>
          <cell r="Z456">
            <v>2.0507784842081933E-2</v>
          </cell>
          <cell r="AA456">
            <v>8038.9377581923882</v>
          </cell>
          <cell r="AB456">
            <v>0.892625</v>
          </cell>
          <cell r="AC456">
            <v>2.018053295630403E-2</v>
          </cell>
          <cell r="AD456">
            <v>8045.6914826110906</v>
          </cell>
          <cell r="AE456">
            <v>0.86949999999999994</v>
          </cell>
          <cell r="AF456">
            <v>1.9657721221684753E-2</v>
          </cell>
          <cell r="AG456">
            <v>8110.1387410014104</v>
          </cell>
          <cell r="AH456">
            <v>0.73279450980392102</v>
          </cell>
          <cell r="AI456">
            <v>1.6567073244975982E-2</v>
          </cell>
          <cell r="AJ456">
            <v>8442.432602410352</v>
          </cell>
          <cell r="AK456">
            <v>0.72110098039215642</v>
          </cell>
          <cell r="AL456">
            <v>1.6302705054896578E-2</v>
          </cell>
          <cell r="AM456">
            <v>8448.5504256711629</v>
          </cell>
          <cell r="AN456">
            <v>0.70241960784313673</v>
          </cell>
          <cell r="AO456">
            <v>1.5880355183008066E-2</v>
          </cell>
          <cell r="AP456">
            <v>8499.8007055596045</v>
          </cell>
          <cell r="AQ456">
            <v>0.83906749999999997</v>
          </cell>
          <cell r="AR456">
            <v>1.8969700978925787E-2</v>
          </cell>
          <cell r="AS456">
            <v>8168.2069351333239</v>
          </cell>
          <cell r="AT456">
            <v>0.67783492156862701</v>
          </cell>
          <cell r="AU456">
            <v>1.5324542751602784E-2</v>
          </cell>
          <cell r="AV456">
            <v>8546.5043723325925</v>
          </cell>
        </row>
        <row r="457">
          <cell r="B457">
            <v>65</v>
          </cell>
          <cell r="C457">
            <v>2.4709282807293453E-2</v>
          </cell>
          <cell r="D457">
            <v>0.81127450980392102</v>
          </cell>
          <cell r="E457">
            <v>2.004601129709345E-2</v>
          </cell>
          <cell r="F457">
            <v>8133.4514749235877</v>
          </cell>
          <cell r="G457">
            <v>0.96499999999999997</v>
          </cell>
          <cell r="H457">
            <v>2.3844457909038181E-2</v>
          </cell>
          <cell r="I457">
            <v>7736.0339300594451</v>
          </cell>
          <cell r="J457">
            <v>0.94</v>
          </cell>
          <cell r="K457">
            <v>2.3226725838855846E-2</v>
          </cell>
          <cell r="L457">
            <v>7807.5995732612</v>
          </cell>
          <cell r="M457">
            <v>0.92500000000000004</v>
          </cell>
          <cell r="N457">
            <v>2.2856086596746445E-2</v>
          </cell>
          <cell r="O457">
            <v>7817.1107029843424</v>
          </cell>
          <cell r="P457">
            <v>0.78287990196078372</v>
          </cell>
          <cell r="Q457">
            <v>1.9344400901695178E-2</v>
          </cell>
          <cell r="R457">
            <v>8190.8657345950905</v>
          </cell>
          <cell r="S457">
            <v>0.7625980392156857</v>
          </cell>
          <cell r="T457">
            <v>1.8843250619267841E-2</v>
          </cell>
          <cell r="U457">
            <v>8248.4551678281132</v>
          </cell>
          <cell r="V457">
            <v>0.75042892156862695</v>
          </cell>
          <cell r="W457">
            <v>1.8542560449811441E-2</v>
          </cell>
          <cell r="X457">
            <v>8256.9543748650685</v>
          </cell>
          <cell r="Y457">
            <v>0.90709999999999991</v>
          </cell>
          <cell r="Z457">
            <v>2.241379043449589E-2</v>
          </cell>
          <cell r="AA457">
            <v>7874.0769522884902</v>
          </cell>
          <cell r="AB457">
            <v>0.892625</v>
          </cell>
          <cell r="AC457">
            <v>2.2056123565860317E-2</v>
          </cell>
          <cell r="AD457">
            <v>7883.3251404900029</v>
          </cell>
          <cell r="AE457">
            <v>0.86949999999999994</v>
          </cell>
          <cell r="AF457">
            <v>2.1484721400941657E-2</v>
          </cell>
          <cell r="AG457">
            <v>7950.7118945616194</v>
          </cell>
          <cell r="AH457">
            <v>0.73590710784313662</v>
          </cell>
          <cell r="AI457">
            <v>1.8183736847593467E-2</v>
          </cell>
          <cell r="AJ457">
            <v>8302.5662031204465</v>
          </cell>
          <cell r="AK457">
            <v>0.72416390931372498</v>
          </cell>
          <cell r="AL457">
            <v>1.7893570834068041E-2</v>
          </cell>
          <cell r="AM457">
            <v>8310.8161999400254</v>
          </cell>
          <cell r="AN457">
            <v>0.70540318627450926</v>
          </cell>
          <cell r="AO457">
            <v>1.7430006822822752E-2</v>
          </cell>
          <cell r="AP457">
            <v>8364.8208513705358</v>
          </cell>
          <cell r="AQ457">
            <v>0.83906749999999997</v>
          </cell>
          <cell r="AR457">
            <v>2.0732756151908699E-2</v>
          </cell>
          <cell r="AS457">
            <v>8013.2584920398567</v>
          </cell>
          <cell r="AT457">
            <v>0.68071407475490142</v>
          </cell>
          <cell r="AU457">
            <v>1.6819956584023955E-2</v>
          </cell>
          <cell r="AV457">
            <v>8415.5331007020213</v>
          </cell>
        </row>
        <row r="458">
          <cell r="B458">
            <v>66</v>
          </cell>
          <cell r="C458">
            <v>2.6876628425506935E-2</v>
          </cell>
          <cell r="D458">
            <v>0.81470588235294061</v>
          </cell>
          <cell r="E458">
            <v>2.1896547276074752E-2</v>
          </cell>
          <cell r="F458">
            <v>7970.4082147729077</v>
          </cell>
          <cell r="G458">
            <v>0.96499999999999997</v>
          </cell>
          <cell r="H458">
            <v>2.5935946430614192E-2</v>
          </cell>
          <cell r="I458">
            <v>7551.572394631251</v>
          </cell>
          <cell r="J458">
            <v>0.94</v>
          </cell>
          <cell r="K458">
            <v>2.5264030719976516E-2</v>
          </cell>
          <cell r="L458">
            <v>7626.2545985134939</v>
          </cell>
          <cell r="M458">
            <v>0.92500000000000004</v>
          </cell>
          <cell r="N458">
            <v>2.4860881293593914E-2</v>
          </cell>
          <cell r="O458">
            <v>7638.4421438205791</v>
          </cell>
          <cell r="P458">
            <v>0.78619117647058767</v>
          </cell>
          <cell r="Q458">
            <v>2.1130168121412135E-2</v>
          </cell>
          <cell r="R458">
            <v>8032.4183440931247</v>
          </cell>
          <cell r="S458">
            <v>0.76582352941176413</v>
          </cell>
          <cell r="T458">
            <v>2.0582754439510267E-2</v>
          </cell>
          <cell r="U458">
            <v>8093.0274598789329</v>
          </cell>
          <cell r="V458">
            <v>0.75360294117647009</v>
          </cell>
          <cell r="W458">
            <v>2.0254306230369147E-2</v>
          </cell>
          <cell r="X458">
            <v>8103.8492992377987</v>
          </cell>
          <cell r="Y458">
            <v>0.90709999999999991</v>
          </cell>
          <cell r="Z458">
            <v>2.4379789644777338E-2</v>
          </cell>
          <cell r="AA458">
            <v>7697.5890416148022</v>
          </cell>
          <cell r="AB458">
            <v>0.892625</v>
          </cell>
          <cell r="AC458">
            <v>2.3990750448318127E-2</v>
          </cell>
          <cell r="AD458">
            <v>7709.4495470815027</v>
          </cell>
          <cell r="AE458">
            <v>0.86949999999999994</v>
          </cell>
          <cell r="AF458">
            <v>2.3369228415978278E-2</v>
          </cell>
          <cell r="AG458">
            <v>7779.8930645678092</v>
          </cell>
          <cell r="AH458">
            <v>0.73901970588235233</v>
          </cell>
          <cell r="AI458">
            <v>1.9862358034127406E-2</v>
          </cell>
          <cell r="AJ458">
            <v>8151.5945241231811</v>
          </cell>
          <cell r="AK458">
            <v>0.72722683823529366</v>
          </cell>
          <cell r="AL458">
            <v>1.9545405512306227E-2</v>
          </cell>
          <cell r="AM458">
            <v>8162.1060215774778</v>
          </cell>
          <cell r="AN458">
            <v>0.7083867647058818</v>
          </cell>
          <cell r="AO458">
            <v>1.9039047856546996E-2</v>
          </cell>
          <cell r="AP458">
            <v>8219.0219668594564</v>
          </cell>
          <cell r="AQ458">
            <v>0.83906749999999997</v>
          </cell>
          <cell r="AR458">
            <v>2.2551305421419039E-2</v>
          </cell>
          <cell r="AS458">
            <v>7847.1215577421826</v>
          </cell>
          <cell r="AT458">
            <v>0.68359322794117594</v>
          </cell>
          <cell r="AU458">
            <v>1.8372681181567849E-2</v>
          </cell>
          <cell r="AV458">
            <v>8273.9841993167975</v>
          </cell>
        </row>
        <row r="459">
          <cell r="B459">
            <v>67</v>
          </cell>
          <cell r="C459">
            <v>2.9159224992165878E-2</v>
          </cell>
          <cell r="D459">
            <v>0.81813725490196021</v>
          </cell>
          <cell r="E459">
            <v>2.3856248290159223E-2</v>
          </cell>
          <cell r="F459">
            <v>7795.8837944885181</v>
          </cell>
          <cell r="G459">
            <v>0.96499999999999997</v>
          </cell>
          <cell r="H459">
            <v>2.8138652117440072E-2</v>
          </cell>
          <cell r="I459">
            <v>7355.7152175371903</v>
          </cell>
          <cell r="J459">
            <v>0.94</v>
          </cell>
          <cell r="K459">
            <v>2.7409671492635925E-2</v>
          </cell>
          <cell r="L459">
            <v>7433.5846680582872</v>
          </cell>
          <cell r="M459">
            <v>0.92500000000000004</v>
          </cell>
          <cell r="N459">
            <v>2.6972283117753439E-2</v>
          </cell>
          <cell r="O459">
            <v>7448.5437404150707</v>
          </cell>
          <cell r="P459">
            <v>0.78950245098039162</v>
          </cell>
          <cell r="Q459">
            <v>2.3021279600003653E-2</v>
          </cell>
          <cell r="R459">
            <v>7862.6919940609223</v>
          </cell>
          <cell r="S459">
            <v>0.76904901960784255</v>
          </cell>
          <cell r="T459">
            <v>2.2424873392749668E-2</v>
          </cell>
          <cell r="U459">
            <v>7926.4506630000315</v>
          </cell>
          <cell r="V459">
            <v>0.75677696078431322</v>
          </cell>
          <cell r="W459">
            <v>2.2067029668397284E-2</v>
          </cell>
          <cell r="X459">
            <v>7939.7114538862734</v>
          </cell>
          <cell r="Y459">
            <v>0.90709999999999991</v>
          </cell>
          <cell r="Z459">
            <v>2.6450332990393666E-2</v>
          </cell>
          <cell r="AA459">
            <v>7509.9234400082896</v>
          </cell>
          <cell r="AB459">
            <v>0.892625</v>
          </cell>
          <cell r="AC459">
            <v>2.6028253208632068E-2</v>
          </cell>
          <cell r="AD459">
            <v>7524.4940669035714</v>
          </cell>
          <cell r="AE459">
            <v>0.86949999999999994</v>
          </cell>
          <cell r="AF459">
            <v>2.535394613068823E-2</v>
          </cell>
          <cell r="AG459">
            <v>7598.0829664900384</v>
          </cell>
          <cell r="AH459">
            <v>0.74213230392156804</v>
          </cell>
          <cell r="AI459">
            <v>2.164000282400343E-2</v>
          </cell>
          <cell r="AJ459">
            <v>7989.6846351360145</v>
          </cell>
          <cell r="AK459">
            <v>0.73028976715686234</v>
          </cell>
          <cell r="AL459">
            <v>2.1294683630003381E-2</v>
          </cell>
          <cell r="AM459">
            <v>8002.5743495513098</v>
          </cell>
          <cell r="AN459">
            <v>0.71137034313725445</v>
          </cell>
          <cell r="AO459">
            <v>2.0743007888293447E-2</v>
          </cell>
          <cell r="AP459">
            <v>8062.5396142984082</v>
          </cell>
          <cell r="AQ459">
            <v>0.83906749999999997</v>
          </cell>
          <cell r="AR459">
            <v>2.4466558016114141E-2</v>
          </cell>
          <cell r="AS459">
            <v>7670.1587228145372</v>
          </cell>
          <cell r="AT459">
            <v>0.68647238112745046</v>
          </cell>
          <cell r="AU459">
            <v>2.0017002612203173E-2</v>
          </cell>
          <cell r="AV459">
            <v>8121.9689255214198</v>
          </cell>
        </row>
        <row r="460">
          <cell r="B460">
            <v>68</v>
          </cell>
          <cell r="C460">
            <v>3.1552799169088805E-2</v>
          </cell>
          <cell r="D460">
            <v>0.8215686274509798</v>
          </cell>
          <cell r="E460">
            <v>2.5922789905584706E-2</v>
          </cell>
          <cell r="F460">
            <v>7609.9032550459715</v>
          </cell>
          <cell r="G460">
            <v>0.96499999999999997</v>
          </cell>
          <cell r="H460">
            <v>3.0448451198170697E-2</v>
          </cell>
          <cell r="I460">
            <v>7148.7353059559518</v>
          </cell>
          <cell r="J460">
            <v>0.94</v>
          </cell>
          <cell r="K460">
            <v>2.9659631218943473E-2</v>
          </cell>
          <cell r="L460">
            <v>7229.8325542941138</v>
          </cell>
          <cell r="M460">
            <v>0.92500000000000004</v>
          </cell>
          <cell r="N460">
            <v>2.9186339231407146E-2</v>
          </cell>
          <cell r="O460">
            <v>7247.6395098336252</v>
          </cell>
          <cell r="P460">
            <v>0.79281372549019546</v>
          </cell>
          <cell r="Q460">
            <v>2.501549225888924E-2</v>
          </cell>
          <cell r="R460">
            <v>7681.6827632569357</v>
          </cell>
          <cell r="S460">
            <v>0.77227450980392098</v>
          </cell>
          <cell r="T460">
            <v>2.4367422511249622E-2</v>
          </cell>
          <cell r="U460">
            <v>7748.701010428379</v>
          </cell>
          <cell r="V460">
            <v>0.75995098039215636</v>
          </cell>
          <cell r="W460">
            <v>2.3978580662665856E-2</v>
          </cell>
          <cell r="X460">
            <v>7764.5056056748517</v>
          </cell>
          <cell r="Y460">
            <v>0.90709999999999991</v>
          </cell>
          <cell r="Z460">
            <v>2.8621544126280454E-2</v>
          </cell>
          <cell r="AA460">
            <v>7311.2834642877078</v>
          </cell>
          <cell r="AB460">
            <v>0.892625</v>
          </cell>
          <cell r="AC460">
            <v>2.8164817358307895E-2</v>
          </cell>
          <cell r="AD460">
            <v>7328.6446300633552</v>
          </cell>
          <cell r="AE460">
            <v>0.86949999999999994</v>
          </cell>
          <cell r="AF460">
            <v>2.7435158877522715E-2</v>
          </cell>
          <cell r="AG460">
            <v>7405.4415802611502</v>
          </cell>
          <cell r="AH460">
            <v>0.74524490196078375</v>
          </cell>
          <cell r="AI460">
            <v>2.3514562723355885E-2</v>
          </cell>
          <cell r="AJ460">
            <v>7816.787837068774</v>
          </cell>
          <cell r="AK460">
            <v>0.73335269607843079</v>
          </cell>
          <cell r="AL460">
            <v>2.3139330339472547E-2</v>
          </cell>
          <cell r="AM460">
            <v>7832.1620605520338</v>
          </cell>
          <cell r="AN460">
            <v>0.71435392156862698</v>
          </cell>
          <cell r="AO460">
            <v>2.2539865822905902E-2</v>
          </cell>
          <cell r="AP460">
            <v>7895.2982914793383</v>
          </cell>
          <cell r="AQ460">
            <v>0.83906749999999997</v>
          </cell>
          <cell r="AR460">
            <v>2.6474928316809421E-2</v>
          </cell>
          <cell r="AS460">
            <v>7482.4963394299912</v>
          </cell>
          <cell r="AT460">
            <v>0.68935153431372498</v>
          </cell>
          <cell r="AU460">
            <v>2.1750970519104195E-2</v>
          </cell>
          <cell r="AV460">
            <v>7959.3914523230242</v>
          </cell>
        </row>
        <row r="461">
          <cell r="B461">
            <v>69</v>
          </cell>
          <cell r="C461">
            <v>3.422664901578959E-2</v>
          </cell>
          <cell r="D461">
            <v>0.8249999999999994</v>
          </cell>
          <cell r="E461">
            <v>2.8236985438026392E-2</v>
          </cell>
          <cell r="F461">
            <v>7412.6333317635899</v>
          </cell>
          <cell r="G461">
            <v>0.96499999999999997</v>
          </cell>
          <cell r="H461">
            <v>3.3028716300236953E-2</v>
          </cell>
          <cell r="I461">
            <v>6931.0673878639118</v>
          </cell>
          <cell r="J461">
            <v>0.94</v>
          </cell>
          <cell r="K461">
            <v>3.217305007484221E-2</v>
          </cell>
          <cell r="L461">
            <v>7015.3983869590384</v>
          </cell>
          <cell r="M461">
            <v>0.92500000000000004</v>
          </cell>
          <cell r="N461">
            <v>3.1659650339605369E-2</v>
          </cell>
          <cell r="O461">
            <v>7036.1074444726719</v>
          </cell>
          <cell r="P461">
            <v>0.79612499999999942</v>
          </cell>
          <cell r="Q461">
            <v>2.7248690947695466E-2</v>
          </cell>
          <cell r="R461">
            <v>7489.5216875574388</v>
          </cell>
          <cell r="S461">
            <v>0.77549999999999941</v>
          </cell>
          <cell r="T461">
            <v>2.6542766311744806E-2</v>
          </cell>
          <cell r="U461">
            <v>7559.8851389939246</v>
          </cell>
          <cell r="V461">
            <v>0.7631249999999995</v>
          </cell>
          <cell r="W461">
            <v>2.6119211530174415E-2</v>
          </cell>
          <cell r="X461">
            <v>7578.323781703456</v>
          </cell>
          <cell r="Y461">
            <v>0.90709999999999991</v>
          </cell>
          <cell r="Z461">
            <v>3.1046993322222733E-2</v>
          </cell>
          <cell r="AA461">
            <v>7102.0232419948525</v>
          </cell>
          <cell r="AB461">
            <v>0.892625</v>
          </cell>
          <cell r="AC461">
            <v>3.0551562577719182E-2</v>
          </cell>
          <cell r="AD461">
            <v>7122.2346925736765</v>
          </cell>
          <cell r="AE461">
            <v>0.86949999999999994</v>
          </cell>
          <cell r="AF461">
            <v>2.9760071319229045E-2</v>
          </cell>
          <cell r="AG461">
            <v>7202.2721139484729</v>
          </cell>
          <cell r="AH461">
            <v>0.74835749999999945</v>
          </cell>
          <cell r="AI461">
            <v>2.561376949083374E-2</v>
          </cell>
          <cell r="AJ461">
            <v>7632.9794891788551</v>
          </cell>
          <cell r="AK461">
            <v>0.73641562499999946</v>
          </cell>
          <cell r="AL461">
            <v>2.5205039126618308E-2</v>
          </cell>
          <cell r="AM461">
            <v>7650.931075360636</v>
          </cell>
          <cell r="AN461">
            <v>0.71733749999999952</v>
          </cell>
          <cell r="AO461">
            <v>2.4552058838363949E-2</v>
          </cell>
          <cell r="AP461">
            <v>7717.3393273575757</v>
          </cell>
          <cell r="AQ461">
            <v>0.83906749999999997</v>
          </cell>
          <cell r="AR461">
            <v>2.871846882305603E-2</v>
          </cell>
          <cell r="AS461">
            <v>7284.3977852127937</v>
          </cell>
          <cell r="AT461">
            <v>0.6922306874999995</v>
          </cell>
          <cell r="AU461">
            <v>2.3692736779021208E-2</v>
          </cell>
          <cell r="AV461">
            <v>7786.2669634935355</v>
          </cell>
        </row>
        <row r="462">
          <cell r="B462">
            <v>70</v>
          </cell>
          <cell r="C462">
            <v>3.7217542220085859E-2</v>
          </cell>
          <cell r="D462">
            <v>0.828431372549019</v>
          </cell>
          <cell r="E462">
            <v>3.083217958428679E-2</v>
          </cell>
          <cell r="F462">
            <v>7203.3229123171523</v>
          </cell>
          <cell r="G462">
            <v>0.96499999999999997</v>
          </cell>
          <cell r="H462">
            <v>3.5914928242382856E-2</v>
          </cell>
          <cell r="I462">
            <v>6702.14312945233</v>
          </cell>
          <cell r="J462">
            <v>0.95</v>
          </cell>
          <cell r="K462">
            <v>3.5356665109081566E-2</v>
          </cell>
          <cell r="L462">
            <v>6789.6916233604379</v>
          </cell>
          <cell r="M462">
            <v>0.92500000000000004</v>
          </cell>
          <cell r="N462">
            <v>3.4426226553579423E-2</v>
          </cell>
          <cell r="O462">
            <v>6813.3467430287728</v>
          </cell>
          <cell r="P462">
            <v>0.79943627450980326</v>
          </cell>
          <cell r="Q462">
            <v>2.9753053298836752E-2</v>
          </cell>
          <cell r="R462">
            <v>7285.4420257471238</v>
          </cell>
          <cell r="S462">
            <v>0.78700980392156805</v>
          </cell>
          <cell r="T462">
            <v>2.9290570605072452E-2</v>
          </cell>
          <cell r="U462">
            <v>7359.2248744059762</v>
          </cell>
          <cell r="V462">
            <v>0.76629901960784264</v>
          </cell>
          <cell r="W462">
            <v>2.8519766115465285E-2</v>
          </cell>
          <cell r="X462">
            <v>7380.3839398049922</v>
          </cell>
          <cell r="Y462">
            <v>0.91674999999999995</v>
          </cell>
          <cell r="Z462">
            <v>3.411918183026371E-2</v>
          </cell>
          <cell r="AA462">
            <v>6881.5267738263674</v>
          </cell>
          <cell r="AB462">
            <v>0.892625</v>
          </cell>
          <cell r="AC462">
            <v>3.3221308624204138E-2</v>
          </cell>
          <cell r="AD462">
            <v>6904.6392936703096</v>
          </cell>
          <cell r="AE462">
            <v>0.87875000000000003</v>
          </cell>
          <cell r="AF462">
            <v>3.2704915225900452E-2</v>
          </cell>
          <cell r="AG462">
            <v>6987.9319821768713</v>
          </cell>
          <cell r="AH462">
            <v>0.75946446078431307</v>
          </cell>
          <cell r="AI462">
            <v>2.8265400633894912E-2</v>
          </cell>
          <cell r="AJ462">
            <v>7437.4701120147665</v>
          </cell>
          <cell r="AK462">
            <v>0.73947855392156803</v>
          </cell>
          <cell r="AL462">
            <v>2.7521574301423993E-2</v>
          </cell>
          <cell r="AM462">
            <v>7458.0890582511111</v>
          </cell>
          <cell r="AN462">
            <v>0.72798406862745046</v>
          </cell>
          <cell r="AO462">
            <v>2.7093777809692018E-2</v>
          </cell>
          <cell r="AP462">
            <v>7527.862758116672</v>
          </cell>
          <cell r="AQ462">
            <v>0.84799374999999999</v>
          </cell>
          <cell r="AR462">
            <v>3.1560243192993935E-2</v>
          </cell>
          <cell r="AS462">
            <v>7075.2010345234212</v>
          </cell>
          <cell r="AT462">
            <v>0.70250462622548959</v>
          </cell>
          <cell r="AU462">
            <v>2.6145495586352794E-2</v>
          </cell>
          <cell r="AV462">
            <v>7601.7889898362946</v>
          </cell>
        </row>
        <row r="463">
          <cell r="B463">
            <v>71</v>
          </cell>
          <cell r="C463">
            <v>4.0620823512354895E-2</v>
          </cell>
          <cell r="D463">
            <v>0.83186274509803859</v>
          </cell>
          <cell r="E463">
            <v>3.3790949755130494E-2</v>
          </cell>
          <cell r="F463">
            <v>6981.2287666809825</v>
          </cell>
          <cell r="G463">
            <v>0.96499999999999997</v>
          </cell>
          <cell r="H463">
            <v>3.9199094689422474E-2</v>
          </cell>
          <cell r="I463">
            <v>6461.43613988787</v>
          </cell>
          <cell r="J463">
            <v>0.95</v>
          </cell>
          <cell r="K463">
            <v>3.8589782336737148E-2</v>
          </cell>
          <cell r="L463">
            <v>6549.6307704393466</v>
          </cell>
          <cell r="M463">
            <v>0.92500000000000004</v>
          </cell>
          <cell r="N463">
            <v>3.7574261748928278E-2</v>
          </cell>
          <cell r="O463">
            <v>6578.7889244651715</v>
          </cell>
          <cell r="P463">
            <v>0.80274754901960721</v>
          </cell>
          <cell r="Q463">
            <v>3.2608266513700926E-2</v>
          </cell>
          <cell r="R463">
            <v>7068.6778808494846</v>
          </cell>
          <cell r="S463">
            <v>0.7902696078431366</v>
          </cell>
          <cell r="T463">
            <v>3.2101402267373964E-2</v>
          </cell>
          <cell r="U463">
            <v>7143.668978623582</v>
          </cell>
          <cell r="V463">
            <v>0.76947303921568577</v>
          </cell>
          <cell r="W463">
            <v>3.1256628523495707E-2</v>
          </cell>
          <cell r="X463">
            <v>7169.897115999418</v>
          </cell>
          <cell r="Y463">
            <v>0.91674999999999995</v>
          </cell>
          <cell r="Z463">
            <v>3.7239139954951345E-2</v>
          </cell>
          <cell r="AA463">
            <v>6646.7347105603576</v>
          </cell>
          <cell r="AB463">
            <v>0.892625</v>
          </cell>
          <cell r="AC463">
            <v>3.625916258771579E-2</v>
          </cell>
          <cell r="AD463">
            <v>6675.2581407564812</v>
          </cell>
          <cell r="AE463">
            <v>0.87875000000000003</v>
          </cell>
          <cell r="AF463">
            <v>3.5695548661481863E-2</v>
          </cell>
          <cell r="AG463">
            <v>6759.392259095418</v>
          </cell>
          <cell r="AH463">
            <v>0.76261017156862676</v>
          </cell>
          <cell r="AI463">
            <v>3.0977853188015873E-2</v>
          </cell>
          <cell r="AJ463">
            <v>7227.2470395960499</v>
          </cell>
          <cell r="AK463">
            <v>0.7425414828431367</v>
          </cell>
          <cell r="AL463">
            <v>3.0162646525173357E-2</v>
          </cell>
          <cell r="AM463">
            <v>7252.830706087816</v>
          </cell>
          <cell r="AN463">
            <v>0.73099938725490143</v>
          </cell>
          <cell r="AO463">
            <v>2.969379709732092E-2</v>
          </cell>
          <cell r="AP463">
            <v>7323.9045171664038</v>
          </cell>
          <cell r="AQ463">
            <v>0.84799374999999999</v>
          </cell>
          <cell r="AR463">
            <v>3.444620445833E-2</v>
          </cell>
          <cell r="AS463">
            <v>6851.90596923454</v>
          </cell>
          <cell r="AT463">
            <v>0.70541440870097982</v>
          </cell>
          <cell r="AU463">
            <v>2.8654514198914686E-2</v>
          </cell>
          <cell r="AV463">
            <v>7403.0364493541447</v>
          </cell>
        </row>
        <row r="464">
          <cell r="B464">
            <v>72</v>
          </cell>
          <cell r="C464">
            <v>4.4520131297685804E-2</v>
          </cell>
          <cell r="D464">
            <v>0.83529411764705819</v>
          </cell>
          <cell r="E464">
            <v>3.7187403789831645E-2</v>
          </cell>
          <cell r="F464">
            <v>6745.3264161969937</v>
          </cell>
          <cell r="G464">
            <v>0.96499999999999997</v>
          </cell>
          <cell r="H464">
            <v>4.2961926702266798E-2</v>
          </cell>
          <cell r="I464">
            <v>6208.1536928107489</v>
          </cell>
          <cell r="J464">
            <v>0.95</v>
          </cell>
          <cell r="K464">
            <v>4.2294124732801509E-2</v>
          </cell>
          <cell r="L464">
            <v>6296.8819446220959</v>
          </cell>
          <cell r="M464">
            <v>0.92500000000000004</v>
          </cell>
          <cell r="N464">
            <v>4.1181121450359369E-2</v>
          </cell>
          <cell r="O464">
            <v>6331.5957874263668</v>
          </cell>
          <cell r="P464">
            <v>0.80605882352941116</v>
          </cell>
          <cell r="Q464">
            <v>3.5885844657187534E-2</v>
          </cell>
          <cell r="R464">
            <v>6838.1805486112416</v>
          </cell>
          <cell r="S464">
            <v>0.79352941176470526</v>
          </cell>
          <cell r="T464">
            <v>3.5328033600340057E-2</v>
          </cell>
          <cell r="U464">
            <v>6914.3471870758258</v>
          </cell>
          <cell r="V464">
            <v>0.77264705882352891</v>
          </cell>
          <cell r="W464">
            <v>3.4398348505594277E-2</v>
          </cell>
          <cell r="X464">
            <v>6945.7903052929405</v>
          </cell>
          <cell r="Y464">
            <v>0.91674999999999995</v>
          </cell>
          <cell r="Z464">
            <v>4.0813830367153456E-2</v>
          </cell>
          <cell r="AA464">
            <v>6399.2160264303675</v>
          </cell>
          <cell r="AB464">
            <v>0.892625</v>
          </cell>
          <cell r="AC464">
            <v>3.9739782199596792E-2</v>
          </cell>
          <cell r="AD464">
            <v>6433.2188705158187</v>
          </cell>
          <cell r="AE464">
            <v>0.87875000000000003</v>
          </cell>
          <cell r="AF464">
            <v>3.9122065377841402E-2</v>
          </cell>
          <cell r="AG464">
            <v>6518.1120437888339</v>
          </cell>
          <cell r="AH464">
            <v>0.76575588235294056</v>
          </cell>
          <cell r="AI464">
            <v>3.409155242432816E-2</v>
          </cell>
          <cell r="AJ464">
            <v>7003.3624418499212</v>
          </cell>
          <cell r="AK464">
            <v>0.74560441176470538</v>
          </cell>
          <cell r="AL464">
            <v>3.3194406307898473E-2</v>
          </cell>
          <cell r="AM464">
            <v>7034.0661371931665</v>
          </cell>
          <cell r="AN464">
            <v>0.7340147058823524</v>
          </cell>
          <cell r="AO464">
            <v>3.2678431080314554E-2</v>
          </cell>
          <cell r="AP464">
            <v>7106.4299824735126</v>
          </cell>
          <cell r="AQ464">
            <v>0.84799374999999999</v>
          </cell>
          <cell r="AR464">
            <v>3.7752793089616953E-2</v>
          </cell>
          <cell r="AS464">
            <v>6615.8838152890348</v>
          </cell>
          <cell r="AT464">
            <v>0.70832419117647005</v>
          </cell>
          <cell r="AU464">
            <v>3.1534685992503544E-2</v>
          </cell>
          <cell r="AV464">
            <v>7190.9060363010431</v>
          </cell>
        </row>
        <row r="465">
          <cell r="B465">
            <v>73</v>
          </cell>
          <cell r="C465">
            <v>4.8986568968522395E-2</v>
          </cell>
          <cell r="D465">
            <v>0.83872549019607778</v>
          </cell>
          <cell r="E465">
            <v>4.1086284071147922E-2</v>
          </cell>
          <cell r="F465">
            <v>6494.4852390636579</v>
          </cell>
          <cell r="G465">
            <v>0.96499999999999997</v>
          </cell>
          <cell r="H465">
            <v>4.7272039054624113E-2</v>
          </cell>
          <cell r="I465">
            <v>5941.4394489038059</v>
          </cell>
          <cell r="J465">
            <v>0.95</v>
          </cell>
          <cell r="K465">
            <v>4.6537240520096272E-2</v>
          </cell>
          <cell r="L465">
            <v>6030.5608342285232</v>
          </cell>
          <cell r="M465">
            <v>0.92500000000000004</v>
          </cell>
          <cell r="N465">
            <v>4.5312576295883221E-2</v>
          </cell>
          <cell r="O465">
            <v>6070.8535723297782</v>
          </cell>
          <cell r="P465">
            <v>0.809370098039215</v>
          </cell>
          <cell r="Q465">
            <v>3.964826412865774E-2</v>
          </cell>
          <cell r="R465">
            <v>6592.7866637059769</v>
          </cell>
          <cell r="S465">
            <v>0.79678921568627381</v>
          </cell>
          <cell r="T465">
            <v>3.903196986759052E-2</v>
          </cell>
          <cell r="U465">
            <v>6670.0768973263939</v>
          </cell>
          <cell r="V465">
            <v>0.77582107843137194</v>
          </cell>
          <cell r="W465">
            <v>3.8004812765811823E-2</v>
          </cell>
          <cell r="X465">
            <v>6706.8665897246956</v>
          </cell>
          <cell r="Y465">
            <v>0.91674999999999995</v>
          </cell>
          <cell r="Z465">
            <v>4.4908437101892906E-2</v>
          </cell>
          <cell r="AA465">
            <v>6138.0395090448683</v>
          </cell>
          <cell r="AB465">
            <v>0.892625</v>
          </cell>
          <cell r="AC465">
            <v>4.3726636125527303E-2</v>
          </cell>
          <cell r="AD465">
            <v>6177.5641537591837</v>
          </cell>
          <cell r="AE465">
            <v>0.87875000000000003</v>
          </cell>
          <cell r="AF465">
            <v>4.304694748108906E-2</v>
          </cell>
          <cell r="AG465">
            <v>6263.1100382716322</v>
          </cell>
          <cell r="AH465">
            <v>0.76890159313725426</v>
          </cell>
          <cell r="AI465">
            <v>3.7665850922224853E-2</v>
          </cell>
          <cell r="AJ465">
            <v>6764.606944017024</v>
          </cell>
          <cell r="AK465">
            <v>0.74866734068627394</v>
          </cell>
          <cell r="AL465">
            <v>3.6674644319008409E-2</v>
          </cell>
          <cell r="AM465">
            <v>6800.5744878385467</v>
          </cell>
          <cell r="AN465">
            <v>0.73703002450980326</v>
          </cell>
          <cell r="AO465">
            <v>3.6104572127521231E-2</v>
          </cell>
          <cell r="AP465">
            <v>6874.2030000641707</v>
          </cell>
          <cell r="AQ465">
            <v>0.84799374999999999</v>
          </cell>
          <cell r="AR465">
            <v>4.1540304319250938E-2</v>
          </cell>
          <cell r="AS465">
            <v>6366.1157225054822</v>
          </cell>
          <cell r="AT465">
            <v>0.71123397365196017</v>
          </cell>
          <cell r="AU465">
            <v>3.4840912103057987E-2</v>
          </cell>
          <cell r="AV465">
            <v>6964.1430724446918</v>
          </cell>
        </row>
        <row r="466">
          <cell r="B466">
            <v>74</v>
          </cell>
          <cell r="C466">
            <v>5.4281558226513434E-2</v>
          </cell>
          <cell r="D466">
            <v>0.84215686274509738</v>
          </cell>
          <cell r="E466">
            <v>4.5713586780955884E-2</v>
          </cell>
          <cell r="F466">
            <v>6227.650973635612</v>
          </cell>
          <cell r="G466">
            <v>0.96499999999999997</v>
          </cell>
          <cell r="H466">
            <v>5.2381703688585461E-2</v>
          </cell>
          <cell r="I466">
            <v>5660.575491234541</v>
          </cell>
          <cell r="J466">
            <v>0.95</v>
          </cell>
          <cell r="K466">
            <v>5.1567480315187757E-2</v>
          </cell>
          <cell r="L466">
            <v>5749.9151742149579</v>
          </cell>
          <cell r="M466">
            <v>0.92500000000000004</v>
          </cell>
          <cell r="N466">
            <v>5.0210441359524925E-2</v>
          </cell>
          <cell r="O466">
            <v>5795.7675566524495</v>
          </cell>
          <cell r="P466">
            <v>0.81268137254901895</v>
          </cell>
          <cell r="Q466">
            <v>4.4113611243622432E-2</v>
          </cell>
          <cell r="R466">
            <v>6331.3941167194698</v>
          </cell>
          <cell r="S466">
            <v>0.80004901960784247</v>
          </cell>
          <cell r="T466">
            <v>4.3427907441908088E-2</v>
          </cell>
          <cell r="U466">
            <v>6409.7306568554386</v>
          </cell>
          <cell r="V466">
            <v>0.77899509803921507</v>
          </cell>
          <cell r="W466">
            <v>4.2285067772384194E-2</v>
          </cell>
          <cell r="X466">
            <v>6451.9733807369294</v>
          </cell>
          <cell r="Y466">
            <v>0.91674999999999995</v>
          </cell>
          <cell r="Z466">
            <v>4.9762618504156191E-2</v>
          </cell>
          <cell r="AA466">
            <v>5862.3897478239933</v>
          </cell>
          <cell r="AB466">
            <v>0.892625</v>
          </cell>
          <cell r="AC466">
            <v>4.8453075911941555E-2</v>
          </cell>
          <cell r="AD466">
            <v>5907.4400538656546</v>
          </cell>
          <cell r="AE466">
            <v>0.87875000000000003</v>
          </cell>
          <cell r="AF466">
            <v>4.7699919291548681E-2</v>
          </cell>
          <cell r="AG466">
            <v>5993.5022693858718</v>
          </cell>
          <cell r="AH466">
            <v>0.77204730392156795</v>
          </cell>
          <cell r="AI466">
            <v>4.1907930681441302E-2</v>
          </cell>
          <cell r="AJ466">
            <v>6509.8122673162316</v>
          </cell>
          <cell r="AK466">
            <v>0.75173026960784262</v>
          </cell>
          <cell r="AL466">
            <v>4.0805090400350748E-2</v>
          </cell>
          <cell r="AM466">
            <v>6551.1658373321452</v>
          </cell>
          <cell r="AN466">
            <v>0.74004534313725434</v>
          </cell>
          <cell r="AO466">
            <v>4.0170814383764984E-2</v>
          </cell>
          <cell r="AP466">
            <v>6626.0128420291312</v>
          </cell>
          <cell r="AQ466">
            <v>0.84799374999999999</v>
          </cell>
          <cell r="AR466">
            <v>4.6030422116344477E-2</v>
          </cell>
          <cell r="AS466">
            <v>6101.665338061036</v>
          </cell>
          <cell r="AT466">
            <v>0.7141437561274504</v>
          </cell>
          <cell r="AU466">
            <v>3.8764835880333207E-2</v>
          </cell>
          <cell r="AV466">
            <v>6721.5059757845265</v>
          </cell>
        </row>
        <row r="467">
          <cell r="B467">
            <v>75</v>
          </cell>
          <cell r="C467">
            <v>6.0335142888193243E-2</v>
          </cell>
          <cell r="D467">
            <v>0.84558823529411697</v>
          </cell>
          <cell r="E467">
            <v>5.1018687001045719E-2</v>
          </cell>
          <cell r="F467">
            <v>5942.9627104108158</v>
          </cell>
          <cell r="G467">
            <v>0.96499999999999997</v>
          </cell>
          <cell r="H467">
            <v>5.8223412887106474E-2</v>
          </cell>
          <cell r="I467">
            <v>5364.0649031458242</v>
          </cell>
          <cell r="J467">
            <v>0.95</v>
          </cell>
          <cell r="K467">
            <v>5.7318385743783576E-2</v>
          </cell>
          <cell r="L467">
            <v>5453.4065366546283</v>
          </cell>
          <cell r="M467">
            <v>0.92500000000000004</v>
          </cell>
          <cell r="N467">
            <v>5.5810007171578753E-2</v>
          </cell>
          <cell r="O467">
            <v>5504.7595096157147</v>
          </cell>
          <cell r="P467">
            <v>0.81599264705882291</v>
          </cell>
          <cell r="Q467">
            <v>4.9233032956009115E-2</v>
          </cell>
          <cell r="R467">
            <v>6052.0934580243484</v>
          </cell>
          <cell r="S467">
            <v>0.80330882352941113</v>
          </cell>
          <cell r="T467">
            <v>4.8467752650993429E-2</v>
          </cell>
          <cell r="U467">
            <v>6131.3694671619605</v>
          </cell>
          <cell r="V467">
            <v>0.78216911764705821</v>
          </cell>
          <cell r="W467">
            <v>4.7192285475967287E-2</v>
          </cell>
          <cell r="X467">
            <v>6179.1512490668501</v>
          </cell>
          <cell r="Y467">
            <v>0.91674999999999995</v>
          </cell>
          <cell r="Z467">
            <v>5.531224224275115E-2</v>
          </cell>
          <cell r="AA467">
            <v>5570.6618832803515</v>
          </cell>
          <cell r="AB467">
            <v>0.892625</v>
          </cell>
          <cell r="AC467">
            <v>5.3856656920573495E-2</v>
          </cell>
          <cell r="AD467">
            <v>5621.2064124904573</v>
          </cell>
          <cell r="AE467">
            <v>0.87875000000000003</v>
          </cell>
          <cell r="AF467">
            <v>5.3019506812999814E-2</v>
          </cell>
          <cell r="AG467">
            <v>5707.6126948624515</v>
          </cell>
          <cell r="AH467">
            <v>0.77519301470588176</v>
          </cell>
          <cell r="AI467">
            <v>4.6771381308208661E-2</v>
          </cell>
          <cell r="AJ467">
            <v>6236.9995060683468</v>
          </cell>
          <cell r="AK467">
            <v>0.75479319852941118</v>
          </cell>
          <cell r="AL467">
            <v>4.554055548430843E-2</v>
          </cell>
          <cell r="AM467">
            <v>6283.8449231121176</v>
          </cell>
          <cell r="AN467">
            <v>0.74306066176470531</v>
          </cell>
          <cell r="AO467">
            <v>4.4832671202168925E-2</v>
          </cell>
          <cell r="AP467">
            <v>6359.8405100475356</v>
          </cell>
          <cell r="AQ467">
            <v>0.84799374999999999</v>
          </cell>
          <cell r="AR467">
            <v>5.1163824074544818E-2</v>
          </cell>
          <cell r="AS467">
            <v>5820.8031069374192</v>
          </cell>
          <cell r="AT467">
            <v>0.71705353860294063</v>
          </cell>
          <cell r="AU467">
            <v>4.3263527710093015E-2</v>
          </cell>
          <cell r="AV467">
            <v>6460.9478997645601</v>
          </cell>
        </row>
        <row r="468">
          <cell r="B468">
            <v>76</v>
          </cell>
          <cell r="C468">
            <v>6.7222367505412287E-2</v>
          </cell>
          <cell r="D468">
            <v>0.84901960784313657</v>
          </cell>
          <cell r="E468">
            <v>5.7073108097732347E-2</v>
          </cell>
          <cell r="F468">
            <v>5639.7605560294796</v>
          </cell>
          <cell r="G468">
            <v>0.96499999999999997</v>
          </cell>
          <cell r="H468">
            <v>6.4869584642722855E-2</v>
          </cell>
          <cell r="I468">
            <v>5051.7507375367286</v>
          </cell>
          <cell r="J468">
            <v>0.95</v>
          </cell>
          <cell r="K468">
            <v>6.386124913014167E-2</v>
          </cell>
          <cell r="L468">
            <v>5140.8260771689875</v>
          </cell>
          <cell r="M468">
            <v>0.92500000000000004</v>
          </cell>
          <cell r="N468">
            <v>6.2180689942506369E-2</v>
          </cell>
          <cell r="O468">
            <v>5197.5388419062447</v>
          </cell>
          <cell r="P468">
            <v>0.81930392156862675</v>
          </cell>
          <cell r="Q468">
            <v>5.507554931431171E-2</v>
          </cell>
          <cell r="R468">
            <v>5754.1305413525888</v>
          </cell>
          <cell r="S468">
            <v>0.80656862745097968</v>
          </cell>
          <cell r="T468">
            <v>5.4219452692845727E-2</v>
          </cell>
          <cell r="U468">
            <v>5834.1957684157014</v>
          </cell>
          <cell r="V468">
            <v>0.78534313725490135</v>
          </cell>
          <cell r="W468">
            <v>5.2792624990402423E-2</v>
          </cell>
          <cell r="X468">
            <v>5887.5429793217072</v>
          </cell>
          <cell r="Y468">
            <v>0.91674999999999995</v>
          </cell>
          <cell r="Z468">
            <v>6.1626105410586711E-2</v>
          </cell>
          <cell r="AA468">
            <v>5262.5360837398885</v>
          </cell>
          <cell r="AB468">
            <v>0.892625</v>
          </cell>
          <cell r="AC468">
            <v>6.0004365794518642E-2</v>
          </cell>
          <cell r="AD468">
            <v>5318.4670272532312</v>
          </cell>
          <cell r="AE468">
            <v>0.87875000000000003</v>
          </cell>
          <cell r="AF468">
            <v>5.9071655445381052E-2</v>
          </cell>
          <cell r="AG468">
            <v>5404.9978847012271</v>
          </cell>
          <cell r="AH468">
            <v>0.77833872549019534</v>
          </cell>
          <cell r="AI468">
            <v>5.232177184859612E-2</v>
          </cell>
          <cell r="AJ468">
            <v>5945.2864239509154</v>
          </cell>
          <cell r="AK468">
            <v>0.75785612745097974</v>
          </cell>
          <cell r="AL468">
            <v>5.0944883115738332E-2</v>
          </cell>
          <cell r="AM468">
            <v>5997.6751347363397</v>
          </cell>
          <cell r="AN468">
            <v>0.74607598039215628</v>
          </cell>
          <cell r="AO468">
            <v>5.01529937408823E-2</v>
          </cell>
          <cell r="AP468">
            <v>6074.7118715623401</v>
          </cell>
          <cell r="AQ468">
            <v>0.84799374999999999</v>
          </cell>
          <cell r="AR468">
            <v>5.7004147504792713E-2</v>
          </cell>
          <cell r="AS468">
            <v>5522.9885608015093</v>
          </cell>
          <cell r="AT468">
            <v>0.71996332107843075</v>
          </cell>
          <cell r="AU468">
            <v>4.8397638959951417E-2</v>
          </cell>
          <cell r="AV468">
            <v>6181.4245012696292</v>
          </cell>
        </row>
        <row r="469">
          <cell r="B469">
            <v>77</v>
          </cell>
          <cell r="C469">
            <v>7.510444385283245E-2</v>
          </cell>
          <cell r="D469">
            <v>0.85245098039215617</v>
          </cell>
          <cell r="E469">
            <v>6.4022856794154676E-2</v>
          </cell>
          <cell r="F469">
            <v>5317.8818921698821</v>
          </cell>
          <cell r="G469">
            <v>0.96499999999999997</v>
          </cell>
          <cell r="H469">
            <v>7.2475788317983306E-2</v>
          </cell>
          <cell r="I469">
            <v>4724.0457654741522</v>
          </cell>
          <cell r="J469">
            <v>0.95</v>
          </cell>
          <cell r="K469">
            <v>7.1349221660190823E-2</v>
          </cell>
          <cell r="L469">
            <v>4812.52650232017</v>
          </cell>
          <cell r="M469">
            <v>0.92500000000000004</v>
          </cell>
          <cell r="N469">
            <v>6.9471610563870023E-2</v>
          </cell>
          <cell r="O469">
            <v>4874.3522907135393</v>
          </cell>
          <cell r="P469">
            <v>0.8226151960784307</v>
          </cell>
          <cell r="Q469">
            <v>6.1782056806359252E-2</v>
          </cell>
          <cell r="R469">
            <v>5437.2186409613369</v>
          </cell>
          <cell r="S469">
            <v>0.80982843137254834</v>
          </cell>
          <cell r="T469">
            <v>6.0821713954446931E-2</v>
          </cell>
          <cell r="U469">
            <v>5517.8688669492858</v>
          </cell>
          <cell r="V469">
            <v>0.78851715686274448</v>
          </cell>
          <cell r="W469">
            <v>5.9221142534593069E-2</v>
          </cell>
          <cell r="X469">
            <v>5576.7241306995002</v>
          </cell>
          <cell r="Y469">
            <v>0.91674999999999995</v>
          </cell>
          <cell r="Z469">
            <v>6.8851998902084141E-2</v>
          </cell>
          <cell r="AA469">
            <v>4938.226480316318</v>
          </cell>
          <cell r="AB469">
            <v>0.892625</v>
          </cell>
          <cell r="AC469">
            <v>6.7040104194134573E-2</v>
          </cell>
          <cell r="AD469">
            <v>4999.335786283842</v>
          </cell>
          <cell r="AE469">
            <v>0.87875000000000003</v>
          </cell>
          <cell r="AF469">
            <v>6.5998030035676516E-2</v>
          </cell>
          <cell r="AG469">
            <v>5085.7157119731428</v>
          </cell>
          <cell r="AH469">
            <v>0.78148443627450914</v>
          </cell>
          <cell r="AI469">
            <v>5.8692953966041288E-2</v>
          </cell>
          <cell r="AJ469">
            <v>5634.2185041023995</v>
          </cell>
          <cell r="AK469">
            <v>0.76091905637254842</v>
          </cell>
          <cell r="AL469">
            <v>5.7148402545882312E-2</v>
          </cell>
          <cell r="AM469">
            <v>5692.124276031027</v>
          </cell>
          <cell r="AN469">
            <v>0.74909129901960725</v>
          </cell>
          <cell r="AO469">
            <v>5.6260085407863418E-2</v>
          </cell>
          <cell r="AP469">
            <v>5770.0468850902107</v>
          </cell>
          <cell r="AQ469">
            <v>0.84799374999999999</v>
          </cell>
          <cell r="AR469">
            <v>6.3688098984427843E-2</v>
          </cell>
          <cell r="AS469">
            <v>5208.1553062142975</v>
          </cell>
          <cell r="AT469">
            <v>0.72287310355392098</v>
          </cell>
          <cell r="AU469">
            <v>5.4290982418588193E-2</v>
          </cell>
          <cell r="AV469">
            <v>5882.2581499989838</v>
          </cell>
        </row>
        <row r="470">
          <cell r="B470">
            <v>78</v>
          </cell>
          <cell r="C470">
            <v>8.3806982626889445E-2</v>
          </cell>
          <cell r="D470">
            <v>0.85588235294117576</v>
          </cell>
          <cell r="E470">
            <v>7.1728917483602384E-2</v>
          </cell>
          <cell r="F470">
            <v>4977.4159013392618</v>
          </cell>
          <cell r="G470">
            <v>0.96499999999999997</v>
          </cell>
          <cell r="H470">
            <v>8.0873738234948311E-2</v>
          </cell>
          <cell r="I470">
            <v>4381.6668245711826</v>
          </cell>
          <cell r="J470">
            <v>0.95</v>
          </cell>
          <cell r="K470">
            <v>7.9616633495544972E-2</v>
          </cell>
          <cell r="L470">
            <v>4469.1564821605853</v>
          </cell>
          <cell r="M470">
            <v>0.92500000000000004</v>
          </cell>
          <cell r="N470">
            <v>7.7521458929872736E-2</v>
          </cell>
          <cell r="O470">
            <v>4535.7231866219809</v>
          </cell>
          <cell r="P470">
            <v>0.82592647058823454</v>
          </cell>
          <cell r="Q470">
            <v>6.9218405371676284E-2</v>
          </cell>
          <cell r="R470">
            <v>5101.2960900168682</v>
          </cell>
          <cell r="S470">
            <v>0.81308823529411689</v>
          </cell>
          <cell r="T470">
            <v>6.8142471609422245E-2</v>
          </cell>
          <cell r="U470">
            <v>5182.2626250855483</v>
          </cell>
          <cell r="V470">
            <v>0.79169117647058762</v>
          </cell>
          <cell r="W470">
            <v>6.6349248672332203E-2</v>
          </cell>
          <cell r="X470">
            <v>5246.4641560792406</v>
          </cell>
          <cell r="Y470">
            <v>0.91674999999999995</v>
          </cell>
          <cell r="Z470">
            <v>7.6830051323200893E-2</v>
          </cell>
          <cell r="AA470">
            <v>4598.2197161153363</v>
          </cell>
          <cell r="AB470">
            <v>0.892625</v>
          </cell>
          <cell r="AC470">
            <v>7.4808207867327198E-2</v>
          </cell>
          <cell r="AD470">
            <v>4664.1797942699077</v>
          </cell>
          <cell r="AE470">
            <v>0.87875000000000003</v>
          </cell>
          <cell r="AF470">
            <v>7.3645385983379108E-2</v>
          </cell>
          <cell r="AG470">
            <v>4750.0684936614271</v>
          </cell>
          <cell r="AH470">
            <v>0.78463014705882272</v>
          </cell>
          <cell r="AI470">
            <v>6.575748510309247E-2</v>
          </cell>
          <cell r="AJ470">
            <v>5303.5295768064998</v>
          </cell>
          <cell r="AK470">
            <v>0.76398198529411698</v>
          </cell>
          <cell r="AL470">
            <v>6.4027024968800569E-2</v>
          </cell>
          <cell r="AM470">
            <v>5366.8284665632173</v>
          </cell>
          <cell r="AN470">
            <v>0.75210661764705811</v>
          </cell>
          <cell r="AO470">
            <v>6.3031786238715581E-2</v>
          </cell>
          <cell r="AP470">
            <v>5445.4235545276588</v>
          </cell>
          <cell r="AQ470">
            <v>0.84799374999999999</v>
          </cell>
          <cell r="AR470">
            <v>7.1067797473960831E-2</v>
          </cell>
          <cell r="AS470">
            <v>4876.4577955458481</v>
          </cell>
          <cell r="AT470">
            <v>0.7257828860294111</v>
          </cell>
          <cell r="AU470">
            <v>6.0825673720360539E-2</v>
          </cell>
          <cell r="AV470">
            <v>5562.9045761957914</v>
          </cell>
        </row>
        <row r="471">
          <cell r="B471">
            <v>79</v>
          </cell>
          <cell r="C471">
            <v>9.3364404430312117E-2</v>
          </cell>
          <cell r="D471">
            <v>0.85931372549019536</v>
          </cell>
          <cell r="E471">
            <v>8.0229314199184804E-2</v>
          </cell>
          <cell r="F471">
            <v>4620.3912468705275</v>
          </cell>
          <cell r="G471">
            <v>0.96499999999999997</v>
          </cell>
          <cell r="H471">
            <v>9.0096650275251197E-2</v>
          </cell>
          <cell r="I471">
            <v>4027.3050487680557</v>
          </cell>
          <cell r="J471">
            <v>0.95</v>
          </cell>
          <cell r="K471">
            <v>8.8696184208796505E-2</v>
          </cell>
          <cell r="L471">
            <v>4113.3372884861674</v>
          </cell>
          <cell r="M471">
            <v>0.92500000000000004</v>
          </cell>
          <cell r="N471">
            <v>8.6362074098038713E-2</v>
          </cell>
          <cell r="O471">
            <v>4184.107307892994</v>
          </cell>
          <cell r="P471">
            <v>0.82923774509803849</v>
          </cell>
          <cell r="Q471">
            <v>7.7421288202213334E-2</v>
          </cell>
          <cell r="R471">
            <v>4748.1925093371337</v>
          </cell>
          <cell r="S471">
            <v>0.81634803921568555</v>
          </cell>
          <cell r="T471">
            <v>7.6217848489225568E-2</v>
          </cell>
          <cell r="U471">
            <v>4829.1304412830868</v>
          </cell>
          <cell r="V471">
            <v>0.79486519607843076</v>
          </cell>
          <cell r="W471">
            <v>7.4212115634245956E-2</v>
          </cell>
          <cell r="X471">
            <v>4898.3652011370614</v>
          </cell>
          <cell r="Y471">
            <v>0.91674999999999995</v>
          </cell>
          <cell r="Z471">
            <v>8.5591817761488623E-2</v>
          </cell>
          <cell r="AA471">
            <v>4244.938259330841</v>
          </cell>
          <cell r="AB471">
            <v>0.892625</v>
          </cell>
          <cell r="AC471">
            <v>8.3339401504607349E-2</v>
          </cell>
          <cell r="AD471">
            <v>4315.2608626895772</v>
          </cell>
          <cell r="AE471">
            <v>0.87875000000000003</v>
          </cell>
          <cell r="AF471">
            <v>8.2043970393136781E-2</v>
          </cell>
          <cell r="AG471">
            <v>4400.2478659982435</v>
          </cell>
          <cell r="AH471">
            <v>0.78777585784313653</v>
          </cell>
          <cell r="AI471">
            <v>7.3550223792102659E-2</v>
          </cell>
          <cell r="AJ471">
            <v>4954.7828096658359</v>
          </cell>
          <cell r="AK471">
            <v>0.76704491421568566</v>
          </cell>
          <cell r="AL471">
            <v>7.1614691587047336E-2</v>
          </cell>
          <cell r="AM471">
            <v>5023.2064063313046</v>
          </cell>
          <cell r="AN471">
            <v>0.75512193627450919</v>
          </cell>
          <cell r="AO471">
            <v>7.0501509852533645E-2</v>
          </cell>
          <cell r="AP471">
            <v>5102.1887810594053</v>
          </cell>
          <cell r="AQ471">
            <v>0.84799374999999999</v>
          </cell>
          <cell r="AR471">
            <v>7.917243142937698E-2</v>
          </cell>
          <cell r="AS471">
            <v>4529.898680541678</v>
          </cell>
          <cell r="AT471">
            <v>0.72869266850490133</v>
          </cell>
          <cell r="AU471">
            <v>6.8033957007694976E-2</v>
          </cell>
          <cell r="AV471">
            <v>5224.5371575066056</v>
          </cell>
        </row>
        <row r="472">
          <cell r="B472">
            <v>80</v>
          </cell>
          <cell r="C472">
            <v>0.10363943255505223</v>
          </cell>
          <cell r="D472">
            <v>0.86274509803921495</v>
          </cell>
          <cell r="E472">
            <v>8.941441240043714E-2</v>
          </cell>
          <cell r="F472">
            <v>4249.7004258021889</v>
          </cell>
          <cell r="G472">
            <v>0.96499999999999997</v>
          </cell>
          <cell r="H472">
            <v>0.1000120524156254</v>
          </cell>
          <cell r="I472">
            <v>3664.4583542374471</v>
          </cell>
          <cell r="J472">
            <v>0.95</v>
          </cell>
          <cell r="K472">
            <v>9.8457460927299609E-2</v>
          </cell>
          <cell r="L472">
            <v>3748.4999666336867</v>
          </cell>
          <cell r="M472">
            <v>0.92500000000000004</v>
          </cell>
          <cell r="N472">
            <v>9.5866475113423319E-2</v>
          </cell>
          <cell r="O472">
            <v>3822.7591225345936</v>
          </cell>
          <cell r="P472">
            <v>0.83254901960784244</v>
          </cell>
          <cell r="Q472">
            <v>8.6284907966421839E-2</v>
          </cell>
          <cell r="R472">
            <v>4380.5813286321527</v>
          </cell>
          <cell r="S472">
            <v>0.81960784313725421</v>
          </cell>
          <cell r="T472">
            <v>8.494369178041529E-2</v>
          </cell>
          <cell r="U472">
            <v>4461.0645089746658</v>
          </cell>
          <cell r="V472">
            <v>0.7980392156862739</v>
          </cell>
          <cell r="W472">
            <v>8.2708331470404364E-2</v>
          </cell>
          <cell r="X472">
            <v>4534.8471564115116</v>
          </cell>
          <cell r="Y472">
            <v>0.91674999999999995</v>
          </cell>
          <cell r="Z472">
            <v>9.5011449794844133E-2</v>
          </cell>
          <cell r="AA472">
            <v>3881.6062774294251</v>
          </cell>
          <cell r="AB472">
            <v>0.892625</v>
          </cell>
          <cell r="AC472">
            <v>9.2511148484453493E-2</v>
          </cell>
          <cell r="AD472">
            <v>3955.6296050567721</v>
          </cell>
          <cell r="AE472">
            <v>0.87875000000000003</v>
          </cell>
          <cell r="AF472">
            <v>9.1073151357752152E-2</v>
          </cell>
          <cell r="AG472">
            <v>4039.23406035782</v>
          </cell>
          <cell r="AH472">
            <v>0.79092156862745033</v>
          </cell>
          <cell r="AI472">
            <v>8.1970662568100747E-2</v>
          </cell>
          <cell r="AJ472">
            <v>4590.3574251736509</v>
          </cell>
          <cell r="AK472">
            <v>0.77010784313725433</v>
          </cell>
          <cell r="AL472">
            <v>7.9813539868940214E-2</v>
          </cell>
          <cell r="AM472">
            <v>4663.4710287638081</v>
          </cell>
          <cell r="AN472">
            <v>0.75813725490196016</v>
          </cell>
          <cell r="AO472">
            <v>7.8572914896884144E-2</v>
          </cell>
          <cell r="AP472">
            <v>4742.4767684420585</v>
          </cell>
          <cell r="AQ472">
            <v>0.84799374999999999</v>
          </cell>
          <cell r="AR472">
            <v>8.7885591060230819E-2</v>
          </cell>
          <cell r="AS472">
            <v>4171.255587874467</v>
          </cell>
          <cell r="AT472">
            <v>0.73160245098039156</v>
          </cell>
          <cell r="AU472">
            <v>7.5822862875493197E-2</v>
          </cell>
          <cell r="AV472">
            <v>4869.0912211476962</v>
          </cell>
        </row>
        <row r="473">
          <cell r="B473">
            <v>81</v>
          </cell>
          <cell r="C473">
            <v>0.11477288171027698</v>
          </cell>
          <cell r="D473">
            <v>0.86617647058823455</v>
          </cell>
          <cell r="E473">
            <v>9.9413569599048651E-2</v>
          </cell>
          <cell r="F473">
            <v>3869.7159593511988</v>
          </cell>
          <cell r="G473">
            <v>0.96499999999999997</v>
          </cell>
          <cell r="H473">
            <v>0.11075583085041729</v>
          </cell>
          <cell r="I473">
            <v>3297.9683532385752</v>
          </cell>
          <cell r="J473">
            <v>0.95</v>
          </cell>
          <cell r="K473">
            <v>0.10903423762476312</v>
          </cell>
          <cell r="L473">
            <v>3379.4321776328666</v>
          </cell>
          <cell r="M473">
            <v>0.92500000000000004</v>
          </cell>
          <cell r="N473">
            <v>0.10616491558200622</v>
          </cell>
          <cell r="O473">
            <v>3456.2846802495192</v>
          </cell>
          <cell r="P473">
            <v>0.83586029411764629</v>
          </cell>
          <cell r="Q473">
            <v>9.5934094663081948E-2</v>
          </cell>
          <cell r="R473">
            <v>4002.6032718517013</v>
          </cell>
          <cell r="S473">
            <v>0.82286764705882276</v>
          </cell>
          <cell r="T473">
            <v>9.444289111909622E-2</v>
          </cell>
          <cell r="U473">
            <v>4082.1252203117724</v>
          </cell>
          <cell r="V473">
            <v>0.80121323529411703</v>
          </cell>
          <cell r="W473">
            <v>9.1957551879120011E-2</v>
          </cell>
          <cell r="X473">
            <v>4159.7775146314079</v>
          </cell>
          <cell r="Y473">
            <v>0.91674999999999995</v>
          </cell>
          <cell r="Z473">
            <v>0.10521803930789642</v>
          </cell>
          <cell r="AA473">
            <v>3512.8092374780877</v>
          </cell>
          <cell r="AB473">
            <v>0.892625</v>
          </cell>
          <cell r="AC473">
            <v>0.10244914353663599</v>
          </cell>
          <cell r="AD473">
            <v>3589.6897673138646</v>
          </cell>
          <cell r="AE473">
            <v>0.87875000000000003</v>
          </cell>
          <cell r="AF473">
            <v>0.1008566698029059</v>
          </cell>
          <cell r="AG473">
            <v>3671.3682854094645</v>
          </cell>
          <cell r="AH473">
            <v>0.79406727941176392</v>
          </cell>
          <cell r="AI473">
            <v>9.1137389929927842E-2</v>
          </cell>
          <cell r="AJ473">
            <v>4214.0827856077658</v>
          </cell>
          <cell r="AK473">
            <v>0.7731707720588229</v>
          </cell>
          <cell r="AL473">
            <v>8.8739037563350803E-2</v>
          </cell>
          <cell r="AM473">
            <v>4291.2628978819203</v>
          </cell>
          <cell r="AN473">
            <v>0.76115257352941113</v>
          </cell>
          <cell r="AO473">
            <v>8.7359674285164002E-2</v>
          </cell>
          <cell r="AP473">
            <v>4369.8465449148107</v>
          </cell>
          <cell r="AQ473">
            <v>0.84799374999999999</v>
          </cell>
          <cell r="AR473">
            <v>9.7326686359804196E-2</v>
          </cell>
          <cell r="AS473">
            <v>3804.6623250708285</v>
          </cell>
          <cell r="AT473">
            <v>0.73451223345588168</v>
          </cell>
          <cell r="AU473">
            <v>8.4302085685183256E-2</v>
          </cell>
          <cell r="AV473">
            <v>4499.9027851583469</v>
          </cell>
        </row>
        <row r="474">
          <cell r="B474">
            <v>82</v>
          </cell>
          <cell r="C474">
            <v>0.12714977623488202</v>
          </cell>
          <cell r="D474">
            <v>0.86960784313725414</v>
          </cell>
          <cell r="E474">
            <v>0.11057044266700025</v>
          </cell>
          <cell r="F474">
            <v>3485.0136824976889</v>
          </cell>
          <cell r="G474">
            <v>0.96499999999999997</v>
          </cell>
          <cell r="H474">
            <v>0.12269953406666115</v>
          </cell>
          <cell r="I474">
            <v>2932.6991281572541</v>
          </cell>
          <cell r="J474">
            <v>0.95</v>
          </cell>
          <cell r="K474">
            <v>0.12079228742313791</v>
          </cell>
          <cell r="L474">
            <v>3010.9583665400737</v>
          </cell>
          <cell r="M474">
            <v>0.92500000000000004</v>
          </cell>
          <cell r="N474">
            <v>0.11761354301726587</v>
          </cell>
          <cell r="O474">
            <v>3089.3485089434475</v>
          </cell>
          <cell r="P474">
            <v>0.83917156862745024</v>
          </cell>
          <cell r="Q474">
            <v>0.10670047717365524</v>
          </cell>
          <cell r="R474">
            <v>3618.6171506711185</v>
          </cell>
          <cell r="S474">
            <v>0.82612745098039142</v>
          </cell>
          <cell r="T474">
            <v>0.10504192053365023</v>
          </cell>
          <cell r="U474">
            <v>3696.597512595351</v>
          </cell>
          <cell r="V474">
            <v>0.80438725490196017</v>
          </cell>
          <cell r="W474">
            <v>0.10227765946697524</v>
          </cell>
          <cell r="X474">
            <v>3777.2545580240931</v>
          </cell>
          <cell r="Y474">
            <v>0.91674999999999995</v>
          </cell>
          <cell r="Z474">
            <v>0.11656455736332809</v>
          </cell>
          <cell r="AA474">
            <v>3143.1983370479766</v>
          </cell>
          <cell r="AB474">
            <v>0.892625</v>
          </cell>
          <cell r="AC474">
            <v>0.11349706901166157</v>
          </cell>
          <cell r="AD474">
            <v>3221.9291250903329</v>
          </cell>
          <cell r="AE474">
            <v>0.87875000000000003</v>
          </cell>
          <cell r="AF474">
            <v>0.11173286586640258</v>
          </cell>
          <cell r="AG474">
            <v>3301.0863065230615</v>
          </cell>
          <cell r="AH474">
            <v>0.79721299019607772</v>
          </cell>
          <cell r="AI474">
            <v>0.10136545331497247</v>
          </cell>
          <cell r="AJ474">
            <v>3830.0222795788345</v>
          </cell>
          <cell r="AK474">
            <v>0.77623370098039146</v>
          </cell>
          <cell r="AL474">
            <v>9.8697941385631094E-2</v>
          </cell>
          <cell r="AM474">
            <v>3910.4603583925632</v>
          </cell>
          <cell r="AN474">
            <v>0.76416789215686209</v>
          </cell>
          <cell r="AO474">
            <v>9.7163776493626466E-2</v>
          </cell>
          <cell r="AP474">
            <v>3988.0981740749035</v>
          </cell>
          <cell r="AQ474">
            <v>0.84799374999999999</v>
          </cell>
          <cell r="AR474">
            <v>0.10782221556107849</v>
          </cell>
          <cell r="AS474">
            <v>3434.3671482536965</v>
          </cell>
          <cell r="AT474">
            <v>0.73742201593137191</v>
          </cell>
          <cell r="AU474">
            <v>9.3763044316349548E-2</v>
          </cell>
          <cell r="AV474">
            <v>4120.5515949889332</v>
          </cell>
        </row>
        <row r="475">
          <cell r="B475">
            <v>83</v>
          </cell>
          <cell r="C475">
            <v>0.14088748099254778</v>
          </cell>
          <cell r="D475">
            <v>0.87303921568627374</v>
          </cell>
          <cell r="E475">
            <v>0.12300029590574871</v>
          </cell>
          <cell r="F475">
            <v>3099.6741769233668</v>
          </cell>
          <cell r="G475">
            <v>0.96499999999999997</v>
          </cell>
          <cell r="H475">
            <v>0.13595641915780859</v>
          </cell>
          <cell r="I475">
            <v>2572.8583115746555</v>
          </cell>
          <cell r="J475">
            <v>0.95</v>
          </cell>
          <cell r="K475">
            <v>0.13384310694292037</v>
          </cell>
          <cell r="L475">
            <v>2647.2578181098629</v>
          </cell>
          <cell r="M475">
            <v>0.92500000000000004</v>
          </cell>
          <cell r="N475">
            <v>0.13032091991810671</v>
          </cell>
          <cell r="O475">
            <v>2725.9992851915013</v>
          </cell>
          <cell r="P475">
            <v>0.84248284313725408</v>
          </cell>
          <cell r="Q475">
            <v>0.1186952855490475</v>
          </cell>
          <cell r="R475">
            <v>3232.5089739857372</v>
          </cell>
          <cell r="S475">
            <v>0.82938725490195997</v>
          </cell>
          <cell r="T475">
            <v>0.11685028111046127</v>
          </cell>
          <cell r="U475">
            <v>3308.2998104324211</v>
          </cell>
          <cell r="V475">
            <v>0.8075612745098032</v>
          </cell>
          <cell r="W475">
            <v>0.11377527371281755</v>
          </cell>
          <cell r="X475">
            <v>3390.9258026184248</v>
          </cell>
          <cell r="Y475">
            <v>0.91674999999999995</v>
          </cell>
          <cell r="Z475">
            <v>0.12915859819991818</v>
          </cell>
          <cell r="AA475">
            <v>2776.8128141848306</v>
          </cell>
          <cell r="AB475">
            <v>0.892625</v>
          </cell>
          <cell r="AC475">
            <v>0.12575968772097296</v>
          </cell>
          <cell r="AD475">
            <v>2856.2496128292732</v>
          </cell>
          <cell r="AE475">
            <v>0.87875000000000003</v>
          </cell>
          <cell r="AF475">
            <v>0.12380487392220137</v>
          </cell>
          <cell r="AG475">
            <v>2932.2464730229021</v>
          </cell>
          <cell r="AH475">
            <v>0.8003587009803913</v>
          </cell>
          <cell r="AI475">
            <v>0.11276052127159511</v>
          </cell>
          <cell r="AJ475">
            <v>3441.7903350028819</v>
          </cell>
          <cell r="AK475">
            <v>0.77929662990196003</v>
          </cell>
          <cell r="AL475">
            <v>0.10979313913286894</v>
          </cell>
          <cell r="AM475">
            <v>3524.5059711491003</v>
          </cell>
          <cell r="AN475">
            <v>0.76718321078431306</v>
          </cell>
          <cell r="AO475">
            <v>0.10808651002717667</v>
          </cell>
          <cell r="AP475">
            <v>3600.5994944544495</v>
          </cell>
          <cell r="AQ475">
            <v>0.84799374999999999</v>
          </cell>
          <cell r="AR475">
            <v>0.11947170333492431</v>
          </cell>
          <cell r="AS475">
            <v>3064.0660732788001</v>
          </cell>
          <cell r="AT475">
            <v>0.74033179840686203</v>
          </cell>
          <cell r="AU475">
            <v>0.10430348217622548</v>
          </cell>
          <cell r="AV475">
            <v>3734.1961331801813</v>
          </cell>
        </row>
        <row r="476">
          <cell r="B476">
            <v>84</v>
          </cell>
          <cell r="C476">
            <v>0.15619479329731745</v>
          </cell>
          <cell r="D476">
            <v>0.87647058823529334</v>
          </cell>
          <cell r="E476">
            <v>0.13690014236058987</v>
          </cell>
          <cell r="F476">
            <v>2718.4133359503849</v>
          </cell>
          <cell r="G476">
            <v>0.96499999999999997</v>
          </cell>
          <cell r="H476">
            <v>0.15072797553191133</v>
          </cell>
          <cell r="I476">
            <v>2223.0617085325598</v>
          </cell>
          <cell r="J476">
            <v>0.95</v>
          </cell>
          <cell r="K476">
            <v>0.14838505363245158</v>
          </cell>
          <cell r="L476">
            <v>2292.9406068551025</v>
          </cell>
          <cell r="M476">
            <v>0.92500000000000004</v>
          </cell>
          <cell r="N476">
            <v>0.14448018380001865</v>
          </cell>
          <cell r="O476">
            <v>2370.7445506492436</v>
          </cell>
          <cell r="P476">
            <v>0.84579411764705803</v>
          </cell>
          <cell r="Q476">
            <v>0.13210863737796921</v>
          </cell>
          <cell r="R476">
            <v>2848.8253982786414</v>
          </cell>
          <cell r="S476">
            <v>0.83264705882352863</v>
          </cell>
          <cell r="T476">
            <v>0.13005513524256038</v>
          </cell>
          <cell r="U476">
            <v>2921.724047585707</v>
          </cell>
          <cell r="V476">
            <v>0.81073529411764633</v>
          </cell>
          <cell r="W476">
            <v>0.12663263168354563</v>
          </cell>
          <cell r="X476">
            <v>3005.1222912856579</v>
          </cell>
          <cell r="Y476">
            <v>0.91674999999999995</v>
          </cell>
          <cell r="Z476">
            <v>0.14319157675531577</v>
          </cell>
          <cell r="AA476">
            <v>2418.1635636411479</v>
          </cell>
          <cell r="AB476">
            <v>0.892625</v>
          </cell>
          <cell r="AC476">
            <v>0.13942337736701799</v>
          </cell>
          <cell r="AD476">
            <v>2497.0485534667137</v>
          </cell>
          <cell r="AE476">
            <v>0.87875000000000003</v>
          </cell>
          <cell r="AF476">
            <v>0.13725617461001771</v>
          </cell>
          <cell r="AG476">
            <v>2569.2200681214822</v>
          </cell>
          <cell r="AH476">
            <v>0.80350441176470511</v>
          </cell>
          <cell r="AI476">
            <v>0.12550320550907076</v>
          </cell>
          <cell r="AJ476">
            <v>3053.692262720419</v>
          </cell>
          <cell r="AK476">
            <v>0.7823595588235287</v>
          </cell>
          <cell r="AL476">
            <v>0.12220048957462154</v>
          </cell>
          <cell r="AM476">
            <v>3137.5393966840998</v>
          </cell>
          <cell r="AN476">
            <v>0.77019852941176403</v>
          </cell>
          <cell r="AO476">
            <v>0.12030100009936835</v>
          </cell>
          <cell r="AP476">
            <v>3211.4232610932518</v>
          </cell>
          <cell r="AQ476">
            <v>0.84799374999999999</v>
          </cell>
          <cell r="AR476">
            <v>0.1324522084986671</v>
          </cell>
          <cell r="AS476">
            <v>2697.9968803734287</v>
          </cell>
          <cell r="AT476">
            <v>0.74324158088235226</v>
          </cell>
          <cell r="AU476">
            <v>0.11609046509589045</v>
          </cell>
          <cell r="AV476">
            <v>3344.7064733604925</v>
          </cell>
        </row>
        <row r="477">
          <cell r="B477">
            <v>85</v>
          </cell>
          <cell r="C477">
            <v>0.17245263209885645</v>
          </cell>
          <cell r="D477">
            <v>0.87990196078431293</v>
          </cell>
          <cell r="E477">
            <v>0.15174140912619952</v>
          </cell>
          <cell r="F477">
            <v>2346.2621632638511</v>
          </cell>
          <cell r="G477">
            <v>0.96499999999999997</v>
          </cell>
          <cell r="H477">
            <v>0.16641678997539647</v>
          </cell>
          <cell r="I477">
            <v>1887.9841177229353</v>
          </cell>
          <cell r="J477">
            <v>0.95</v>
          </cell>
          <cell r="K477">
            <v>0.16383000049391361</v>
          </cell>
          <cell r="L477">
            <v>1952.7024919308819</v>
          </cell>
          <cell r="M477">
            <v>0.92500000000000004</v>
          </cell>
          <cell r="N477">
            <v>0.15951868469144223</v>
          </cell>
          <cell r="O477">
            <v>2028.218942228548</v>
          </cell>
          <cell r="P477">
            <v>0.84910539215686198</v>
          </cell>
          <cell r="Q477">
            <v>0.14643045980678254</v>
          </cell>
          <cell r="R477">
            <v>2472.4709567842997</v>
          </cell>
          <cell r="S477">
            <v>0.83590686274509729</v>
          </cell>
          <cell r="T477">
            <v>0.14415433866988955</v>
          </cell>
          <cell r="U477">
            <v>2541.7388314355071</v>
          </cell>
          <cell r="V477">
            <v>0.81390931372548947</v>
          </cell>
          <cell r="W477">
            <v>0.14036080344173457</v>
          </cell>
          <cell r="X477">
            <v>2624.5757470092685</v>
          </cell>
          <cell r="Y477">
            <v>0.91674999999999995</v>
          </cell>
          <cell r="Z477">
            <v>0.15809595047662664</v>
          </cell>
          <cell r="AA477">
            <v>2071.9029101111187</v>
          </cell>
          <cell r="AB477">
            <v>0.892625</v>
          </cell>
          <cell r="AC477">
            <v>0.15393553072724173</v>
          </cell>
          <cell r="AD477">
            <v>2148.901610692958</v>
          </cell>
          <cell r="AE477">
            <v>0.87875000000000003</v>
          </cell>
          <cell r="AF477">
            <v>0.1515427504568701</v>
          </cell>
          <cell r="AG477">
            <v>2216.5787498398386</v>
          </cell>
          <cell r="AH477">
            <v>0.8066501225490188</v>
          </cell>
          <cell r="AI477">
            <v>0.1391089368164434</v>
          </cell>
          <cell r="AJ477">
            <v>2670.444095110759</v>
          </cell>
          <cell r="AK477">
            <v>0.78542248774509738</v>
          </cell>
          <cell r="AL477">
            <v>0.13544817532127387</v>
          </cell>
          <cell r="AM477">
            <v>2754.1305463496401</v>
          </cell>
          <cell r="AN477">
            <v>0.773213848039215</v>
          </cell>
          <cell r="AO477">
            <v>0.13334276326964783</v>
          </cell>
          <cell r="AP477">
            <v>2825.0858310413587</v>
          </cell>
          <cell r="AQ477">
            <v>0.84799374999999999</v>
          </cell>
          <cell r="AR477">
            <v>0.14623875419087964</v>
          </cell>
          <cell r="AS477">
            <v>2340.6412350454539</v>
          </cell>
          <cell r="AT477">
            <v>0.74615136335784238</v>
          </cell>
          <cell r="AU477">
            <v>0.12867576655521015</v>
          </cell>
          <cell r="AV477">
            <v>2956.4179432588371</v>
          </cell>
        </row>
        <row r="478">
          <cell r="B478">
            <v>86</v>
          </cell>
          <cell r="C478">
            <v>0.18908905080264454</v>
          </cell>
          <cell r="D478">
            <v>0.88333333333333253</v>
          </cell>
          <cell r="E478">
            <v>0.16702866154233587</v>
          </cell>
          <cell r="F478">
            <v>1990.2370364307092</v>
          </cell>
          <cell r="G478">
            <v>0.96499999999999997</v>
          </cell>
          <cell r="H478">
            <v>0.18247093402455197</v>
          </cell>
          <cell r="I478">
            <v>1573.7918613269535</v>
          </cell>
          <cell r="J478">
            <v>0.95</v>
          </cell>
          <cell r="K478">
            <v>0.1796345982625123</v>
          </cell>
          <cell r="L478">
            <v>1632.7912417133791</v>
          </cell>
          <cell r="M478">
            <v>0.92500000000000004</v>
          </cell>
          <cell r="N478">
            <v>0.17490737199244621</v>
          </cell>
          <cell r="O478">
            <v>1704.6801242979818</v>
          </cell>
          <cell r="P478">
            <v>0.85241666666666582</v>
          </cell>
          <cell r="Q478">
            <v>0.16118265838835411</v>
          </cell>
          <cell r="R478">
            <v>2110.4258977234595</v>
          </cell>
          <cell r="S478">
            <v>0.83916666666666584</v>
          </cell>
          <cell r="T478">
            <v>0.15867722846521906</v>
          </cell>
          <cell r="U478">
            <v>2175.3361511183434</v>
          </cell>
          <cell r="V478">
            <v>0.81708333333333261</v>
          </cell>
          <cell r="W478">
            <v>0.15450151192666067</v>
          </cell>
          <cell r="X478">
            <v>2256.1881864653569</v>
          </cell>
          <cell r="Y478">
            <v>0.91674999999999995</v>
          </cell>
          <cell r="Z478">
            <v>0.17334738732332439</v>
          </cell>
          <cell r="AA478">
            <v>1744.3434502418127</v>
          </cell>
          <cell r="AB478">
            <v>0.892625</v>
          </cell>
          <cell r="AC478">
            <v>0.16878561397271058</v>
          </cell>
          <cell r="AD478">
            <v>1818.1093007703128</v>
          </cell>
          <cell r="AE478">
            <v>0.87875000000000003</v>
          </cell>
          <cell r="AF478">
            <v>0.16616200339282389</v>
          </cell>
          <cell r="AG478">
            <v>1880.6723094848589</v>
          </cell>
          <cell r="AH478">
            <v>0.80979583333333249</v>
          </cell>
          <cell r="AI478">
            <v>0.15312352546893637</v>
          </cell>
          <cell r="AJ478">
            <v>2298.9614562121519</v>
          </cell>
          <cell r="AK478">
            <v>0.78848541666666594</v>
          </cell>
          <cell r="AL478">
            <v>0.14909395900922753</v>
          </cell>
          <cell r="AM478">
            <v>2381.0885892499982</v>
          </cell>
          <cell r="AN478">
            <v>0.77622916666666597</v>
          </cell>
          <cell r="AO478">
            <v>0.14677643633032764</v>
          </cell>
          <cell r="AP478">
            <v>2448.3810798563745</v>
          </cell>
          <cell r="AQ478">
            <v>0.84799374999999999</v>
          </cell>
          <cell r="AR478">
            <v>0.16034633327407505</v>
          </cell>
          <cell r="AS478">
            <v>1998.3487768246048</v>
          </cell>
          <cell r="AT478">
            <v>0.74906114583333261</v>
          </cell>
          <cell r="AU478">
            <v>0.14163926105876617</v>
          </cell>
          <cell r="AV478">
            <v>2575.9985981524283</v>
          </cell>
        </row>
        <row r="479">
          <cell r="B479">
            <v>87</v>
          </cell>
          <cell r="C479">
            <v>0.20696995873029786</v>
          </cell>
          <cell r="D479">
            <v>0.88676470588235212</v>
          </cell>
          <cell r="E479">
            <v>0.18353365457995513</v>
          </cell>
          <cell r="F479">
            <v>1657.8104080837027</v>
          </cell>
          <cell r="G479">
            <v>0.96499999999999997</v>
          </cell>
          <cell r="H479">
            <v>0.19972601017473743</v>
          </cell>
          <cell r="I479">
            <v>1286.6205904303861</v>
          </cell>
          <cell r="J479">
            <v>0.95</v>
          </cell>
          <cell r="K479">
            <v>0.19662146079378295</v>
          </cell>
          <cell r="L479">
            <v>1339.4854429616478</v>
          </cell>
          <cell r="M479">
            <v>0.92500000000000004</v>
          </cell>
          <cell r="N479">
            <v>0.19144721182552554</v>
          </cell>
          <cell r="O479">
            <v>1406.5190036692652</v>
          </cell>
          <cell r="P479">
            <v>0.85572794117646978</v>
          </cell>
          <cell r="Q479">
            <v>0.17710997666965669</v>
          </cell>
          <cell r="R479">
            <v>1770.2618411967635</v>
          </cell>
          <cell r="S479">
            <v>0.8424264705882345</v>
          </cell>
          <cell r="T479">
            <v>0.17435697185095739</v>
          </cell>
          <cell r="U479">
            <v>1830.1598396786878</v>
          </cell>
          <cell r="V479">
            <v>0.82025735294117574</v>
          </cell>
          <cell r="W479">
            <v>0.16976863048645852</v>
          </cell>
          <cell r="X479">
            <v>1907.6037004653888</v>
          </cell>
          <cell r="Y479">
            <v>0.91674999999999995</v>
          </cell>
          <cell r="Z479">
            <v>0.18973970966600057</v>
          </cell>
          <cell r="AA479">
            <v>1441.9660705478411</v>
          </cell>
          <cell r="AB479">
            <v>0.892625</v>
          </cell>
          <cell r="AC479">
            <v>0.18474655941163212</v>
          </cell>
          <cell r="AD479">
            <v>1511.2386061702998</v>
          </cell>
          <cell r="AE479">
            <v>0.87875000000000003</v>
          </cell>
          <cell r="AF479">
            <v>0.18187485123424926</v>
          </cell>
          <cell r="AG479">
            <v>1568.1760308154458</v>
          </cell>
          <cell r="AH479">
            <v>0.8129415441176463</v>
          </cell>
          <cell r="AI479">
            <v>0.16825447783617387</v>
          </cell>
          <cell r="AJ479">
            <v>1946.9363731197475</v>
          </cell>
          <cell r="AK479">
            <v>0.79154834558823461</v>
          </cell>
          <cell r="AL479">
            <v>0.16382672841943247</v>
          </cell>
          <cell r="AM479">
            <v>2026.0826647270196</v>
          </cell>
          <cell r="AN479">
            <v>0.77924448529411694</v>
          </cell>
          <cell r="AO479">
            <v>0.16128019896213558</v>
          </cell>
          <cell r="AP479">
            <v>2089.0164301764567</v>
          </cell>
          <cell r="AQ479">
            <v>0.84799374999999999</v>
          </cell>
          <cell r="AR479">
            <v>0.17550923144105052</v>
          </cell>
          <cell r="AS479">
            <v>1677.9208778580464</v>
          </cell>
          <cell r="AT479">
            <v>0.75197092830882284</v>
          </cell>
          <cell r="AU479">
            <v>0.15563539199846083</v>
          </cell>
          <cell r="AV479">
            <v>2211.1360602217005</v>
          </cell>
        </row>
        <row r="480">
          <cell r="B480">
            <v>88</v>
          </cell>
          <cell r="C480">
            <v>0.22596402489423073</v>
          </cell>
          <cell r="D480">
            <v>0.89019607843137172</v>
          </cell>
          <cell r="E480">
            <v>0.20115228882741304</v>
          </cell>
          <cell r="F480">
            <v>1353.546405287414</v>
          </cell>
          <cell r="G480">
            <v>0.96499999999999997</v>
          </cell>
          <cell r="H480">
            <v>0.21805528402293264</v>
          </cell>
          <cell r="I480">
            <v>1029.6489932950601</v>
          </cell>
          <cell r="J480">
            <v>0.95</v>
          </cell>
          <cell r="K480">
            <v>0.21466582364951919</v>
          </cell>
          <cell r="L480">
            <v>1076.1138584545211</v>
          </cell>
          <cell r="M480">
            <v>0.92500000000000004</v>
          </cell>
          <cell r="N480">
            <v>0.20901672302716343</v>
          </cell>
          <cell r="O480">
            <v>1137.2448620371683</v>
          </cell>
          <cell r="P480">
            <v>0.85903921568627373</v>
          </cell>
          <cell r="Q480">
            <v>0.1941119587184536</v>
          </cell>
          <cell r="R480">
            <v>1456.7308078032213</v>
          </cell>
          <cell r="S480">
            <v>0.84568627450980305</v>
          </cell>
          <cell r="T480">
            <v>0.19109467438604238</v>
          </cell>
          <cell r="U480">
            <v>1511.0587120290782</v>
          </cell>
          <cell r="V480">
            <v>0.82343137254901888</v>
          </cell>
          <cell r="W480">
            <v>0.18606586716535709</v>
          </cell>
          <cell r="X480">
            <v>1583.7524327264794</v>
          </cell>
          <cell r="Y480">
            <v>0.91674999999999995</v>
          </cell>
          <cell r="Z480">
            <v>0.20715251982178601</v>
          </cell>
          <cell r="AA480">
            <v>1168.3678469738702</v>
          </cell>
          <cell r="AB480">
            <v>0.892625</v>
          </cell>
          <cell r="AC480">
            <v>0.2017011377212127</v>
          </cell>
          <cell r="AD480">
            <v>1232.0424732303065</v>
          </cell>
          <cell r="AE480">
            <v>0.87875000000000003</v>
          </cell>
          <cell r="AF480">
            <v>0.19856588687580526</v>
          </cell>
          <cell r="AG480">
            <v>1282.964248501771</v>
          </cell>
          <cell r="AH480">
            <v>0.81608725490195999</v>
          </cell>
          <cell r="AI480">
            <v>0.18440636078253092</v>
          </cell>
          <cell r="AJ480">
            <v>1619.3556102802302</v>
          </cell>
          <cell r="AK480">
            <v>0.79461127450980329</v>
          </cell>
          <cell r="AL480">
            <v>0.17955356181456961</v>
          </cell>
          <cell r="AM480">
            <v>1694.1561702574661</v>
          </cell>
          <cell r="AN480">
            <v>0.78225980392156791</v>
          </cell>
          <cell r="AO480">
            <v>0.17676257380708921</v>
          </cell>
          <cell r="AP480">
            <v>1752.0994446824277</v>
          </cell>
          <cell r="AQ480">
            <v>0.84799374999999999</v>
          </cell>
          <cell r="AR480">
            <v>0.19161608083515208</v>
          </cell>
          <cell r="AS480">
            <v>1383.430274166288</v>
          </cell>
          <cell r="AT480">
            <v>0.75488071078431307</v>
          </cell>
          <cell r="AU480">
            <v>0.17057588372384111</v>
          </cell>
          <cell r="AV480">
            <v>1867.005032727164</v>
          </cell>
        </row>
        <row r="481">
          <cell r="B481">
            <v>89</v>
          </cell>
          <cell r="C481">
            <v>0.24659710869445065</v>
          </cell>
          <cell r="D481">
            <v>0.89362745098039131</v>
          </cell>
          <cell r="E481">
            <v>0.22036594566175643</v>
          </cell>
          <cell r="F481">
            <v>1081.2774478297333</v>
          </cell>
          <cell r="G481">
            <v>0.96499999999999997</v>
          </cell>
          <cell r="H481">
            <v>0.23796620989014486</v>
          </cell>
          <cell r="I481">
            <v>805.12858961817915</v>
          </cell>
          <cell r="J481">
            <v>0.95</v>
          </cell>
          <cell r="K481">
            <v>0.23426725325972811</v>
          </cell>
          <cell r="L481">
            <v>845.10899068871925</v>
          </cell>
          <cell r="M481">
            <v>0.92500000000000004</v>
          </cell>
          <cell r="N481">
            <v>0.22810232554236687</v>
          </cell>
          <cell r="O481">
            <v>899.54166769468077</v>
          </cell>
          <cell r="P481">
            <v>0.86235049019607757</v>
          </cell>
          <cell r="Q481">
            <v>0.21265313756359494</v>
          </cell>
          <cell r="R481">
            <v>1173.9619373750227</v>
          </cell>
          <cell r="S481">
            <v>0.84894607843137171</v>
          </cell>
          <cell r="T481">
            <v>0.20934764837866859</v>
          </cell>
          <cell r="U481">
            <v>1222.3034394756887</v>
          </cell>
          <cell r="V481">
            <v>0.82660539215686202</v>
          </cell>
          <cell r="W481">
            <v>0.2038384997371247</v>
          </cell>
          <cell r="X481">
            <v>1289.0701629559831</v>
          </cell>
          <cell r="Y481">
            <v>0.91674999999999995</v>
          </cell>
          <cell r="Z481">
            <v>0.22606789939563762</v>
          </cell>
          <cell r="AA481">
            <v>926.33750339447806</v>
          </cell>
          <cell r="AB481">
            <v>0.892625</v>
          </cell>
          <cell r="AC481">
            <v>0.220118744148384</v>
          </cell>
          <cell r="AD481">
            <v>983.53810465889705</v>
          </cell>
          <cell r="AE481">
            <v>0.87875000000000003</v>
          </cell>
          <cell r="AF481">
            <v>0.21669720926524852</v>
          </cell>
          <cell r="AG481">
            <v>1028.2113146680658</v>
          </cell>
          <cell r="AH481">
            <v>0.81923296568627368</v>
          </cell>
          <cell r="AI481">
            <v>0.2020204806854152</v>
          </cell>
          <cell r="AJ481">
            <v>1320.7361353756785</v>
          </cell>
          <cell r="AK481">
            <v>0.79767420343137174</v>
          </cell>
          <cell r="AL481">
            <v>0.19670415224632531</v>
          </cell>
          <cell r="AM481">
            <v>1389.9643956176076</v>
          </cell>
          <cell r="AN481">
            <v>0.78527512254901888</v>
          </cell>
          <cell r="AO481">
            <v>0.19364657475026845</v>
          </cell>
          <cell r="AP481">
            <v>1442.3938372743899</v>
          </cell>
          <cell r="AQ481">
            <v>0.84799374999999999</v>
          </cell>
          <cell r="AR481">
            <v>0.20911280694096482</v>
          </cell>
          <cell r="AS481">
            <v>1118.3427869218438</v>
          </cell>
          <cell r="AT481">
            <v>0.75779049325980319</v>
          </cell>
          <cell r="AU481">
            <v>0.18686894463400905</v>
          </cell>
          <cell r="AV481">
            <v>1548.538999352869</v>
          </cell>
        </row>
        <row r="482">
          <cell r="B482">
            <v>90</v>
          </cell>
          <cell r="C482">
            <v>0.26909837780374546</v>
          </cell>
          <cell r="D482">
            <v>0.89705882352941091</v>
          </cell>
          <cell r="E482">
            <v>0.24139707420630085</v>
          </cell>
          <cell r="F482">
            <v>843.00072051600364</v>
          </cell>
          <cell r="G482">
            <v>0.96499999999999997</v>
          </cell>
          <cell r="H482">
            <v>0.25967993458061434</v>
          </cell>
          <cell r="I482">
            <v>613.53519067254319</v>
          </cell>
          <cell r="J482">
            <v>1</v>
          </cell>
          <cell r="K482">
            <v>0.26909837780374546</v>
          </cell>
          <cell r="L482">
            <v>647.12762873497184</v>
          </cell>
          <cell r="M482">
            <v>0.92500000000000004</v>
          </cell>
          <cell r="N482">
            <v>0.24891599946846457</v>
          </cell>
          <cell r="O482">
            <v>694.35412137126514</v>
          </cell>
          <cell r="P482">
            <v>0.86566176470588152</v>
          </cell>
          <cell r="Q482">
            <v>0.23294817660908032</v>
          </cell>
          <cell r="R482">
            <v>924.31524801198759</v>
          </cell>
          <cell r="S482">
            <v>0.89705882352941091</v>
          </cell>
          <cell r="T482">
            <v>0.24139707420630085</v>
          </cell>
          <cell r="U482">
            <v>966.41708881629506</v>
          </cell>
          <cell r="V482">
            <v>0.82977941176470515</v>
          </cell>
          <cell r="W482">
            <v>0.22329229364082831</v>
          </cell>
          <cell r="X482">
            <v>1026.3080348831445</v>
          </cell>
          <cell r="Y482">
            <v>0.96499999999999997</v>
          </cell>
          <cell r="Z482">
            <v>0.25967993458061434</v>
          </cell>
          <cell r="AA482">
            <v>716.92232987068905</v>
          </cell>
          <cell r="AB482">
            <v>0.892625</v>
          </cell>
          <cell r="AC482">
            <v>0.24020393948706828</v>
          </cell>
          <cell r="AD482">
            <v>767.04293223929869</v>
          </cell>
          <cell r="AE482">
            <v>0.92500000000000004</v>
          </cell>
          <cell r="AF482">
            <v>0.24891599946846457</v>
          </cell>
          <cell r="AG482">
            <v>805.40079224454371</v>
          </cell>
          <cell r="AH482">
            <v>0.86566176470588152</v>
          </cell>
          <cell r="AI482">
            <v>0.23294817660908032</v>
          </cell>
          <cell r="AJ482">
            <v>1053.9203864484862</v>
          </cell>
          <cell r="AK482">
            <v>0.80073713235294042</v>
          </cell>
          <cell r="AL482">
            <v>0.21547706336339928</v>
          </cell>
          <cell r="AM482">
            <v>1116.5526275250702</v>
          </cell>
          <cell r="AN482">
            <v>0.82977941176470515</v>
          </cell>
          <cell r="AO482">
            <v>0.22329229364082831</v>
          </cell>
          <cell r="AP482">
            <v>1163.0792112453082</v>
          </cell>
          <cell r="AQ482">
            <v>0.892625</v>
          </cell>
          <cell r="AR482">
            <v>0.24020393948706828</v>
          </cell>
          <cell r="AS482">
            <v>884.48298762643572</v>
          </cell>
          <cell r="AT482">
            <v>0.80073713235294042</v>
          </cell>
          <cell r="AU482">
            <v>0.21547706336339928</v>
          </cell>
          <cell r="AV482">
            <v>1259.165150819194</v>
          </cell>
        </row>
        <row r="483">
          <cell r="B483">
            <v>91</v>
          </cell>
          <cell r="C483">
            <v>0.29079236521690466</v>
          </cell>
          <cell r="D483">
            <v>0.9004901960784305</v>
          </cell>
          <cell r="E483">
            <v>0.26185567397228104</v>
          </cell>
          <cell r="F483">
            <v>639.50281302963685</v>
          </cell>
          <cell r="G483">
            <v>0.96499999999999997</v>
          </cell>
          <cell r="H483">
            <v>0.280614632434313</v>
          </cell>
          <cell r="I483">
            <v>454.21241249579242</v>
          </cell>
          <cell r="J483">
            <v>1</v>
          </cell>
          <cell r="K483">
            <v>0.29079236521690466</v>
          </cell>
          <cell r="L483">
            <v>472.98663361040644</v>
          </cell>
          <cell r="M483">
            <v>0.92500000000000004</v>
          </cell>
          <cell r="N483">
            <v>0.26898293782563681</v>
          </cell>
          <cell r="O483">
            <v>521.51827126508908</v>
          </cell>
          <cell r="P483">
            <v>0.86897303921568536</v>
          </cell>
          <cell r="Q483">
            <v>0.25269072538325121</v>
          </cell>
          <cell r="R483">
            <v>708.99769637562531</v>
          </cell>
          <cell r="S483">
            <v>0.9004901960784305</v>
          </cell>
          <cell r="T483">
            <v>0.26185567397228104</v>
          </cell>
          <cell r="U483">
            <v>733.12683111307069</v>
          </cell>
          <cell r="V483">
            <v>0.83295343137254829</v>
          </cell>
          <cell r="W483">
            <v>0.24221649842435999</v>
          </cell>
          <cell r="X483">
            <v>797.14135979207583</v>
          </cell>
          <cell r="Y483">
            <v>0.96499999999999997</v>
          </cell>
          <cell r="Z483">
            <v>0.280614632434313</v>
          </cell>
          <cell r="AA483">
            <v>530.75198615048691</v>
          </cell>
          <cell r="AB483">
            <v>0.892625</v>
          </cell>
          <cell r="AC483">
            <v>0.25956853500173954</v>
          </cell>
          <cell r="AD483">
            <v>582.79619815970671</v>
          </cell>
          <cell r="AE483">
            <v>0.92500000000000004</v>
          </cell>
          <cell r="AF483">
            <v>0.26898293782563681</v>
          </cell>
          <cell r="AG483">
            <v>604.92364907029992</v>
          </cell>
          <cell r="AH483">
            <v>0.86897303921568536</v>
          </cell>
          <cell r="AI483">
            <v>0.25269072538325121</v>
          </cell>
          <cell r="AJ483">
            <v>808.41155413417403</v>
          </cell>
          <cell r="AK483">
            <v>0.80380006127450898</v>
          </cell>
          <cell r="AL483">
            <v>0.23373892097950735</v>
          </cell>
          <cell r="AM483">
            <v>875.9611462552806</v>
          </cell>
          <cell r="AN483">
            <v>0.83295343137254829</v>
          </cell>
          <cell r="AO483">
            <v>0.24221649842435999</v>
          </cell>
          <cell r="AP483">
            <v>903.37258648037778</v>
          </cell>
          <cell r="AQ483">
            <v>0.892625</v>
          </cell>
          <cell r="AR483">
            <v>0.25956853500173954</v>
          </cell>
          <cell r="AS483">
            <v>672.02668958927393</v>
          </cell>
          <cell r="AT483">
            <v>0.80380006127450898</v>
          </cell>
          <cell r="AU483">
            <v>0.23373892097950735</v>
          </cell>
          <cell r="AV483">
            <v>987.84394183114227</v>
          </cell>
        </row>
        <row r="484">
          <cell r="B484">
            <v>92</v>
          </cell>
          <cell r="C484">
            <v>0.31383173289043514</v>
          </cell>
          <cell r="D484">
            <v>0.9039215686274501</v>
          </cell>
          <cell r="E484">
            <v>0.28367927227939305</v>
          </cell>
          <cell r="F484">
            <v>472.04537291659165</v>
          </cell>
          <cell r="G484">
            <v>0.96499999999999997</v>
          </cell>
          <cell r="H484">
            <v>0.30284762223926992</v>
          </cell>
          <cell r="I484">
            <v>326.75376331618304</v>
          </cell>
          <cell r="J484">
            <v>1</v>
          </cell>
          <cell r="K484">
            <v>0.31383173289043514</v>
          </cell>
          <cell r="L484">
            <v>335.44573170685487</v>
          </cell>
          <cell r="M484">
            <v>0.92500000000000004</v>
          </cell>
          <cell r="N484">
            <v>0.29029435292365252</v>
          </cell>
          <cell r="O484">
            <v>381.23875453045804</v>
          </cell>
          <cell r="P484">
            <v>0.87228431372548931</v>
          </cell>
          <cell r="Q484">
            <v>0.2737504977496143</v>
          </cell>
          <cell r="R484">
            <v>529.8405541834145</v>
          </cell>
          <cell r="S484">
            <v>0.9039215686274501</v>
          </cell>
          <cell r="T484">
            <v>0.28367927227939305</v>
          </cell>
          <cell r="U484">
            <v>541.15341064479492</v>
          </cell>
          <cell r="V484">
            <v>0.83612745098039143</v>
          </cell>
          <cell r="W484">
            <v>0.26240332685843859</v>
          </cell>
          <cell r="X484">
            <v>604.06057087400632</v>
          </cell>
          <cell r="Y484">
            <v>0.96499999999999997</v>
          </cell>
          <cell r="Z484">
            <v>0.30284762223926992</v>
          </cell>
          <cell r="AA484">
            <v>381.8152126430864</v>
          </cell>
          <cell r="AB484">
            <v>0.892625</v>
          </cell>
          <cell r="AC484">
            <v>0.28013405057132468</v>
          </cell>
          <cell r="AD484">
            <v>431.52064279880813</v>
          </cell>
          <cell r="AE484">
            <v>0.92500000000000004</v>
          </cell>
          <cell r="AF484">
            <v>0.29029435292365252</v>
          </cell>
          <cell r="AG484">
            <v>442.20950878316614</v>
          </cell>
          <cell r="AH484">
            <v>0.87228431372548931</v>
          </cell>
          <cell r="AI484">
            <v>0.2737504977496143</v>
          </cell>
          <cell r="AJ484">
            <v>604.13345211180808</v>
          </cell>
          <cell r="AK484">
            <v>0.80686299019607766</v>
          </cell>
          <cell r="AL484">
            <v>0.25321921041839324</v>
          </cell>
          <cell r="AM484">
            <v>671.21493310959886</v>
          </cell>
          <cell r="AN484">
            <v>0.83612745098039143</v>
          </cell>
          <cell r="AO484">
            <v>0.26240332685843859</v>
          </cell>
          <cell r="AP484">
            <v>684.56084181054337</v>
          </cell>
          <cell r="AQ484">
            <v>0.892625</v>
          </cell>
          <cell r="AR484">
            <v>0.28013405057132468</v>
          </cell>
          <cell r="AS484">
            <v>497.58970629051731</v>
          </cell>
          <cell r="AT484">
            <v>0.80686299019607766</v>
          </cell>
          <cell r="AU484">
            <v>0.25321921041839324</v>
          </cell>
          <cell r="AV484">
            <v>756.94636477138783</v>
          </cell>
        </row>
        <row r="485">
          <cell r="B485">
            <v>93</v>
          </cell>
          <cell r="C485">
            <v>0.33745001301651945</v>
          </cell>
          <cell r="D485">
            <v>0.9073529411764697</v>
          </cell>
          <cell r="E485">
            <v>0.3061862618105769</v>
          </cell>
          <cell r="F485">
            <v>338.1358850447582</v>
          </cell>
          <cell r="G485">
            <v>0.96499999999999997</v>
          </cell>
          <cell r="H485">
            <v>0.32563926256094128</v>
          </cell>
          <cell r="I485">
            <v>227.79716303814379</v>
          </cell>
          <cell r="J485">
            <v>1</v>
          </cell>
          <cell r="K485">
            <v>0.33745001301651945</v>
          </cell>
          <cell r="L485">
            <v>230.1722164345926</v>
          </cell>
          <cell r="M485">
            <v>0.92500000000000004</v>
          </cell>
          <cell r="N485">
            <v>0.31214126204028048</v>
          </cell>
          <cell r="O485">
            <v>270.56729697461952</v>
          </cell>
          <cell r="P485">
            <v>0.87559558823529327</v>
          </cell>
          <cell r="Q485">
            <v>0.29546974264720671</v>
          </cell>
          <cell r="R485">
            <v>384.79643874777327</v>
          </cell>
          <cell r="S485">
            <v>0.9073529411764697</v>
          </cell>
          <cell r="T485">
            <v>0.3061862618105769</v>
          </cell>
          <cell r="U485">
            <v>387.63940492156792</v>
          </cell>
          <cell r="V485">
            <v>0.83930147058823446</v>
          </cell>
          <cell r="W485">
            <v>0.28322229217478362</v>
          </cell>
          <cell r="X485">
            <v>445.55306745265943</v>
          </cell>
          <cell r="Y485">
            <v>0.96499999999999997</v>
          </cell>
          <cell r="Z485">
            <v>0.32563926256094128</v>
          </cell>
          <cell r="AA485">
            <v>266.18338335934641</v>
          </cell>
          <cell r="AB485">
            <v>0.892625</v>
          </cell>
          <cell r="AC485">
            <v>0.30121631786887065</v>
          </cell>
          <cell r="AD485">
            <v>310.63701722643629</v>
          </cell>
          <cell r="AE485">
            <v>0.92500000000000004</v>
          </cell>
          <cell r="AF485">
            <v>0.31214126204028048</v>
          </cell>
          <cell r="AG485">
            <v>313.83858557427067</v>
          </cell>
          <cell r="AH485">
            <v>0.87559558823529327</v>
          </cell>
          <cell r="AI485">
            <v>0.29546974264720671</v>
          </cell>
          <cell r="AJ485">
            <v>438.75161888900783</v>
          </cell>
          <cell r="AK485">
            <v>0.80992591911764633</v>
          </cell>
          <cell r="AL485">
            <v>0.27330951194866621</v>
          </cell>
          <cell r="AM485">
            <v>501.25041772655163</v>
          </cell>
          <cell r="AN485">
            <v>0.83930147058823446</v>
          </cell>
          <cell r="AO485">
            <v>0.28322229217478362</v>
          </cell>
          <cell r="AP485">
            <v>504.92979948244346</v>
          </cell>
          <cell r="AQ485">
            <v>0.892625</v>
          </cell>
          <cell r="AR485">
            <v>0.30121631786887065</v>
          </cell>
          <cell r="AS485">
            <v>358.19788634475896</v>
          </cell>
          <cell r="AT485">
            <v>0.80992591911764633</v>
          </cell>
          <cell r="AU485">
            <v>0.27330951194866621</v>
          </cell>
          <cell r="AV485">
            <v>565.27300395490397</v>
          </cell>
        </row>
        <row r="486">
          <cell r="B486">
            <v>94</v>
          </cell>
          <cell r="C486">
            <v>0.36125830435423489</v>
          </cell>
          <cell r="D486">
            <v>0.91078431372548929</v>
          </cell>
          <cell r="E486">
            <v>0.32902839680890578</v>
          </cell>
          <cell r="F486">
            <v>234.60332241889276</v>
          </cell>
          <cell r="G486">
            <v>0.96499999999999997</v>
          </cell>
          <cell r="H486">
            <v>0.34861426370183668</v>
          </cell>
          <cell r="I486">
            <v>153.61746285292816</v>
          </cell>
          <cell r="J486">
            <v>1</v>
          </cell>
          <cell r="K486">
            <v>0.36125830435423489</v>
          </cell>
          <cell r="L486">
            <v>152.50059900269821</v>
          </cell>
          <cell r="M486">
            <v>0.92500000000000004</v>
          </cell>
          <cell r="N486">
            <v>0.33416393152766727</v>
          </cell>
          <cell r="O486">
            <v>186.11207943013443</v>
          </cell>
          <cell r="P486">
            <v>0.87890686274509711</v>
          </cell>
          <cell r="Q486">
            <v>0.31751240292059402</v>
          </cell>
          <cell r="R486">
            <v>271.10073401940707</v>
          </cell>
          <cell r="S486">
            <v>0.91078431372548929</v>
          </cell>
          <cell r="T486">
            <v>0.32902839680890578</v>
          </cell>
          <cell r="U486">
            <v>268.94954459815654</v>
          </cell>
          <cell r="V486">
            <v>0.84247549019607759</v>
          </cell>
          <cell r="W486">
            <v>0.30435126704823784</v>
          </cell>
          <cell r="X486">
            <v>319.36250640321128</v>
          </cell>
          <cell r="Y486">
            <v>0.96499999999999997</v>
          </cell>
          <cell r="Z486">
            <v>0.34861426370183668</v>
          </cell>
          <cell r="AA486">
            <v>179.50362269623253</v>
          </cell>
          <cell r="AB486">
            <v>0.892625</v>
          </cell>
          <cell r="AC486">
            <v>0.3224681939241989</v>
          </cell>
          <cell r="AD486">
            <v>217.06807870372018</v>
          </cell>
          <cell r="AE486">
            <v>0.92500000000000004</v>
          </cell>
          <cell r="AF486">
            <v>0.33416393152766727</v>
          </cell>
          <cell r="AG486">
            <v>215.87661339618126</v>
          </cell>
          <cell r="AH486">
            <v>0.87890686274509711</v>
          </cell>
          <cell r="AI486">
            <v>0.31751240292059402</v>
          </cell>
          <cell r="AJ486">
            <v>309.11379096982739</v>
          </cell>
          <cell r="AK486">
            <v>0.8129888480392149</v>
          </cell>
          <cell r="AL486">
            <v>0.29369897270154954</v>
          </cell>
          <cell r="AM486">
            <v>364.25391069364275</v>
          </cell>
          <cell r="AN486">
            <v>0.84247549019607759</v>
          </cell>
          <cell r="AO486">
            <v>0.30435126704823784</v>
          </cell>
          <cell r="AP486">
            <v>361.92242428567198</v>
          </cell>
          <cell r="AQ486">
            <v>0.892625</v>
          </cell>
          <cell r="AR486">
            <v>0.3224681939241989</v>
          </cell>
          <cell r="AS486">
            <v>250.30283795157843</v>
          </cell>
          <cell r="AT486">
            <v>0.8129888480392149</v>
          </cell>
          <cell r="AU486">
            <v>0.29369897270154954</v>
          </cell>
          <cell r="AV486">
            <v>410.77851512623272</v>
          </cell>
        </row>
        <row r="487">
          <cell r="B487">
            <v>95</v>
          </cell>
          <cell r="C487">
            <v>0.38635513920626141</v>
          </cell>
          <cell r="D487">
            <v>0.91421568627450889</v>
          </cell>
          <cell r="E487">
            <v>0.35321192873513568</v>
          </cell>
          <cell r="F487">
            <v>157.41216735736162</v>
          </cell>
          <cell r="G487">
            <v>0.96499999999999997</v>
          </cell>
          <cell r="H487">
            <v>0.37283270933404222</v>
          </cell>
          <cell r="I487">
            <v>100.06422414871037</v>
          </cell>
          <cell r="J487">
            <v>1</v>
          </cell>
          <cell r="K487">
            <v>0.38635513920626141</v>
          </cell>
          <cell r="L487">
            <v>97.408491193978335</v>
          </cell>
          <cell r="M487">
            <v>0.92500000000000004</v>
          </cell>
          <cell r="N487">
            <v>0.35737850376579183</v>
          </cell>
          <cell r="O487">
            <v>123.92013526297123</v>
          </cell>
          <cell r="P487">
            <v>0.88221813725490106</v>
          </cell>
          <cell r="Q487">
            <v>0.34084951122940593</v>
          </cell>
          <cell r="R487">
            <v>185.02288852736831</v>
          </cell>
          <cell r="S487">
            <v>0.91421568627450889</v>
          </cell>
          <cell r="T487">
            <v>0.35321192873513568</v>
          </cell>
          <cell r="U487">
            <v>180.45750711653977</v>
          </cell>
          <cell r="V487">
            <v>0.84564950980392073</v>
          </cell>
          <cell r="W487">
            <v>0.32672103408000053</v>
          </cell>
          <cell r="X487">
            <v>222.16412293169299</v>
          </cell>
          <cell r="Y487">
            <v>0.96499999999999997</v>
          </cell>
          <cell r="Z487">
            <v>0.37283270933404222</v>
          </cell>
          <cell r="AA487">
            <v>116.92609943817313</v>
          </cell>
          <cell r="AB487">
            <v>0.892625</v>
          </cell>
          <cell r="AC487">
            <v>0.34487025613398908</v>
          </cell>
          <cell r="AD487">
            <v>147.07052740553567</v>
          </cell>
          <cell r="AE487">
            <v>0.92500000000000004</v>
          </cell>
          <cell r="AF487">
            <v>0.35737850376579183</v>
          </cell>
          <cell r="AG487">
            <v>143.73843553883506</v>
          </cell>
          <cell r="AH487">
            <v>0.88221813725490106</v>
          </cell>
          <cell r="AI487">
            <v>0.34084951122940593</v>
          </cell>
          <cell r="AJ487">
            <v>210.96632842310328</v>
          </cell>
          <cell r="AK487">
            <v>0.81605177696078357</v>
          </cell>
          <cell r="AL487">
            <v>0.31528579788720051</v>
          </cell>
          <cell r="AM487">
            <v>257.2729113203979</v>
          </cell>
          <cell r="AN487">
            <v>0.84564950980392073</v>
          </cell>
          <cell r="AO487">
            <v>0.32672103408000053</v>
          </cell>
          <cell r="AP487">
            <v>251.77087588115782</v>
          </cell>
          <cell r="AQ487">
            <v>0.892625</v>
          </cell>
          <cell r="AR487">
            <v>0.34487025613398908</v>
          </cell>
          <cell r="AS487">
            <v>169.58813386323149</v>
          </cell>
          <cell r="AT487">
            <v>0.81605177696078357</v>
          </cell>
          <cell r="AU487">
            <v>0.31528579788720051</v>
          </cell>
          <cell r="AV487">
            <v>290.13328722579024</v>
          </cell>
        </row>
        <row r="488">
          <cell r="B488">
            <v>96</v>
          </cell>
          <cell r="C488">
            <v>0.41149780743624814</v>
          </cell>
          <cell r="D488">
            <v>0.91764705882352848</v>
          </cell>
          <cell r="E488">
            <v>0.37760975270620378</v>
          </cell>
          <cell r="F488">
            <v>101.81231211868997</v>
          </cell>
          <cell r="G488">
            <v>0.96499999999999997</v>
          </cell>
          <cell r="H488">
            <v>0.39709538417597945</v>
          </cell>
          <cell r="I488">
            <v>62.757008351937785</v>
          </cell>
          <cell r="J488">
            <v>1</v>
          </cell>
          <cell r="K488">
            <v>0.41149780743624814</v>
          </cell>
          <cell r="L488">
            <v>59.774220018856944</v>
          </cell>
          <cell r="M488">
            <v>0.92500000000000004</v>
          </cell>
          <cell r="N488">
            <v>0.38063547187852953</v>
          </cell>
          <cell r="O488">
            <v>79.63374273623603</v>
          </cell>
          <cell r="P488">
            <v>0.88552941176470501</v>
          </cell>
          <cell r="Q488">
            <v>0.36439341136148667</v>
          </cell>
          <cell r="R488">
            <v>121.95792740656198</v>
          </cell>
          <cell r="S488">
            <v>0.91764705882352848</v>
          </cell>
          <cell r="T488">
            <v>0.37760975270620378</v>
          </cell>
          <cell r="U488">
            <v>116.7177629731723</v>
          </cell>
          <cell r="V488">
            <v>0.84882352941176387</v>
          </cell>
          <cell r="W488">
            <v>0.34928902125323852</v>
          </cell>
          <cell r="X488">
            <v>149.5784309519739</v>
          </cell>
          <cell r="Y488">
            <v>0.96499999999999997</v>
          </cell>
          <cell r="Z488">
            <v>0.39709538417597945</v>
          </cell>
          <cell r="AA488">
            <v>73.332224992777412</v>
          </cell>
          <cell r="AB488">
            <v>0.892625</v>
          </cell>
          <cell r="AC488">
            <v>0.36731323036278102</v>
          </cell>
          <cell r="AD488">
            <v>96.350276949427709</v>
          </cell>
          <cell r="AE488">
            <v>0.92500000000000004</v>
          </cell>
          <cell r="AF488">
            <v>0.38063547187852953</v>
          </cell>
          <cell r="AG488">
            <v>92.369408512330466</v>
          </cell>
          <cell r="AH488">
            <v>0.88552941176470501</v>
          </cell>
          <cell r="AI488">
            <v>0.36439341136148667</v>
          </cell>
          <cell r="AJ488">
            <v>139.05855849422622</v>
          </cell>
          <cell r="AK488">
            <v>0.81911470588235213</v>
          </cell>
          <cell r="AL488">
            <v>0.33706390550937515</v>
          </cell>
          <cell r="AM488">
            <v>176.15841619998324</v>
          </cell>
          <cell r="AN488">
            <v>0.84882352941176387</v>
          </cell>
          <cell r="AO488">
            <v>0.34928902125323852</v>
          </cell>
          <cell r="AP488">
            <v>169.51203496203848</v>
          </cell>
          <cell r="AQ488">
            <v>0.892625</v>
          </cell>
          <cell r="AR488">
            <v>0.36731323036278102</v>
          </cell>
          <cell r="AS488">
            <v>111.10223070053361</v>
          </cell>
          <cell r="AT488">
            <v>0.81911470588235213</v>
          </cell>
          <cell r="AU488">
            <v>0.33706390550937515</v>
          </cell>
          <cell r="AV488">
            <v>198.65838226917063</v>
          </cell>
        </row>
        <row r="489">
          <cell r="B489">
            <v>97</v>
          </cell>
          <cell r="C489">
            <v>0.43758989575950941</v>
          </cell>
          <cell r="D489">
            <v>0.92107843137254808</v>
          </cell>
          <cell r="E489">
            <v>0.40305461477064575</v>
          </cell>
          <cell r="F489">
            <v>63.366990117104621</v>
          </cell>
          <cell r="G489">
            <v>0.96499999999999997</v>
          </cell>
          <cell r="H489">
            <v>0.42227424940792657</v>
          </cell>
          <cell r="I489">
            <v>37.8364900106899</v>
          </cell>
          <cell r="J489">
            <v>1</v>
          </cell>
          <cell r="K489">
            <v>0.43758989575950941</v>
          </cell>
          <cell r="L489">
            <v>35.177259539885426</v>
          </cell>
          <cell r="M489">
            <v>0.92500000000000004</v>
          </cell>
          <cell r="N489">
            <v>0.40477065357754621</v>
          </cell>
          <cell r="O489">
            <v>49.322315492375402</v>
          </cell>
          <cell r="P489">
            <v>0.88884068627450885</v>
          </cell>
          <cell r="Q489">
            <v>0.38894770325367312</v>
          </cell>
          <cell r="R489">
            <v>77.517262196308323</v>
          </cell>
          <cell r="S489">
            <v>0.92107843137254808</v>
          </cell>
          <cell r="T489">
            <v>0.40305461477064575</v>
          </cell>
          <cell r="U489">
            <v>72.643997360451394</v>
          </cell>
          <cell r="V489">
            <v>0.851997549019607</v>
          </cell>
          <cell r="W489">
            <v>0.37282551866284735</v>
          </cell>
          <cell r="X489">
            <v>97.332327204163832</v>
          </cell>
          <cell r="Y489">
            <v>0.96499999999999997</v>
          </cell>
          <cell r="Z489">
            <v>0.42227424940792657</v>
          </cell>
          <cell r="AA489">
            <v>44.212336936791104</v>
          </cell>
          <cell r="AB489">
            <v>0.892625</v>
          </cell>
          <cell r="AC489">
            <v>0.39060368070233209</v>
          </cell>
          <cell r="AD489">
            <v>60.959545476784811</v>
          </cell>
          <cell r="AE489">
            <v>0.92500000000000004</v>
          </cell>
          <cell r="AF489">
            <v>0.40477065357754621</v>
          </cell>
          <cell r="AG489">
            <v>57.210335116098896</v>
          </cell>
          <cell r="AH489">
            <v>0.88884068627450885</v>
          </cell>
          <cell r="AI489">
            <v>0.38894770325367312</v>
          </cell>
          <cell r="AJ489">
            <v>88.386535985504295</v>
          </cell>
          <cell r="AK489">
            <v>0.8221776348039207</v>
          </cell>
          <cell r="AL489">
            <v>0.35977662550964767</v>
          </cell>
          <cell r="AM489">
            <v>116.78177244727091</v>
          </cell>
          <cell r="AN489">
            <v>0.851997549019607</v>
          </cell>
          <cell r="AO489">
            <v>0.37282551866284735</v>
          </cell>
          <cell r="AP489">
            <v>110.30334217950332</v>
          </cell>
          <cell r="AQ489">
            <v>0.892625</v>
          </cell>
          <cell r="AR489">
            <v>0.39060368070233209</v>
          </cell>
          <cell r="AS489">
            <v>70.292911441409657</v>
          </cell>
          <cell r="AT489">
            <v>0.8221776348039207</v>
          </cell>
          <cell r="AU489">
            <v>0.35977662550964767</v>
          </cell>
          <cell r="AV489">
            <v>131.69781207934957</v>
          </cell>
        </row>
        <row r="490">
          <cell r="B490">
            <v>98</v>
          </cell>
          <cell r="C490">
            <v>0.46464707155198764</v>
          </cell>
          <cell r="D490">
            <v>0.92450980392156767</v>
          </cell>
          <cell r="E490">
            <v>0.42957077301325874</v>
          </cell>
          <cell r="F490">
            <v>37.8266323262797</v>
          </cell>
          <cell r="G490">
            <v>0.96499999999999997</v>
          </cell>
          <cell r="H490">
            <v>0.44838442404766804</v>
          </cell>
          <cell r="I490">
            <v>21.859114591195311</v>
          </cell>
          <cell r="J490">
            <v>1</v>
          </cell>
          <cell r="K490">
            <v>0.46464707155198764</v>
          </cell>
          <cell r="L490">
            <v>19.784046204721754</v>
          </cell>
          <cell r="M490">
            <v>0.92500000000000004</v>
          </cell>
          <cell r="N490">
            <v>0.42979854118558858</v>
          </cell>
          <cell r="O490">
            <v>29.35808961456868</v>
          </cell>
          <cell r="P490">
            <v>0.8921519607843128</v>
          </cell>
          <cell r="Q490">
            <v>0.41453579595779466</v>
          </cell>
          <cell r="R490">
            <v>47.367101102541419</v>
          </cell>
          <cell r="S490">
            <v>0.92450980392156767</v>
          </cell>
          <cell r="T490">
            <v>0.42957077301325874</v>
          </cell>
          <cell r="U490">
            <v>43.364498988934848</v>
          </cell>
          <cell r="V490">
            <v>0.85517156862745014</v>
          </cell>
          <cell r="W490">
            <v>0.39735296503726436</v>
          </cell>
          <cell r="X490">
            <v>61.04435183160949</v>
          </cell>
          <cell r="Y490">
            <v>0.96499999999999997</v>
          </cell>
          <cell r="Z490">
            <v>0.44838442404766804</v>
          </cell>
          <cell r="AA490">
            <v>25.542605542237293</v>
          </cell>
          <cell r="AB490">
            <v>0.892625</v>
          </cell>
          <cell r="AC490">
            <v>0.41475559224409297</v>
          </cell>
          <cell r="AD490">
            <v>37.148522639611464</v>
          </cell>
          <cell r="AE490">
            <v>0.92500000000000004</v>
          </cell>
          <cell r="AF490">
            <v>0.42979854118558858</v>
          </cell>
          <cell r="AG490">
            <v>34.05327037976511</v>
          </cell>
          <cell r="AH490">
            <v>0.8921519607843128</v>
          </cell>
          <cell r="AI490">
            <v>0.41453579595779466</v>
          </cell>
          <cell r="AJ490">
            <v>54.008795815394272</v>
          </cell>
          <cell r="AK490">
            <v>0.82524056372548937</v>
          </cell>
          <cell r="AL490">
            <v>0.38344561126096011</v>
          </cell>
          <cell r="AM490">
            <v>74.76642043515622</v>
          </cell>
          <cell r="AN490">
            <v>0.85517156862745014</v>
          </cell>
          <cell r="AO490">
            <v>0.39735296503726436</v>
          </cell>
          <cell r="AP490">
            <v>69.179441421184478</v>
          </cell>
          <cell r="AQ490">
            <v>0.892625</v>
          </cell>
          <cell r="AR490">
            <v>0.41475559224409297</v>
          </cell>
          <cell r="AS490">
            <v>42.836241505111971</v>
          </cell>
          <cell r="AT490">
            <v>0.82524056372548937</v>
          </cell>
          <cell r="AU490">
            <v>0.38344561126096011</v>
          </cell>
          <cell r="AV490">
            <v>84.31601766243746</v>
          </cell>
        </row>
        <row r="491">
          <cell r="B491">
            <v>99</v>
          </cell>
          <cell r="C491">
            <v>0.49139157549276125</v>
          </cell>
          <cell r="D491">
            <v>0.92794117647058727</v>
          </cell>
          <cell r="E491">
            <v>0.45598247667048825</v>
          </cell>
          <cell r="F491">
            <v>21.577416637391408</v>
          </cell>
          <cell r="G491">
            <v>0.96499999999999997</v>
          </cell>
          <cell r="H491">
            <v>0.47419287035051461</v>
          </cell>
          <cell r="I491">
            <v>12.057828085030227</v>
          </cell>
          <cell r="J491">
            <v>1</v>
          </cell>
          <cell r="K491">
            <v>0.49139157549276125</v>
          </cell>
          <cell r="L491">
            <v>10.591447072248574</v>
          </cell>
          <cell r="M491">
            <v>0.92500000000000004</v>
          </cell>
          <cell r="N491">
            <v>0.45453720733080416</v>
          </cell>
          <cell r="O491">
            <v>16.740025526231282</v>
          </cell>
          <cell r="P491">
            <v>0.89546323529411664</v>
          </cell>
          <cell r="Q491">
            <v>0.44002308998702117</v>
          </cell>
          <cell r="R491">
            <v>27.731742144786079</v>
          </cell>
          <cell r="S491">
            <v>0.92794117647058727</v>
          </cell>
          <cell r="T491">
            <v>0.45598247667048825</v>
          </cell>
          <cell r="U491">
            <v>24.736377636925429</v>
          </cell>
          <cell r="V491">
            <v>0.85834558823529328</v>
          </cell>
          <cell r="W491">
            <v>0.42178379092020168</v>
          </cell>
          <cell r="X491">
            <v>36.788197632541497</v>
          </cell>
          <cell r="Y491">
            <v>0.96499999999999997</v>
          </cell>
          <cell r="Z491">
            <v>0.47419287035051461</v>
          </cell>
          <cell r="AA491">
            <v>14.089699067504453</v>
          </cell>
          <cell r="AB491">
            <v>0.892625</v>
          </cell>
          <cell r="AC491">
            <v>0.43862840507422601</v>
          </cell>
          <cell r="AD491">
            <v>21.740965131226314</v>
          </cell>
          <cell r="AE491">
            <v>0.92500000000000004</v>
          </cell>
          <cell r="AF491">
            <v>0.45453720733080416</v>
          </cell>
          <cell r="AG491">
            <v>19.417224447943653</v>
          </cell>
          <cell r="AH491">
            <v>0.89546323529411664</v>
          </cell>
          <cell r="AI491">
            <v>0.44002308998702117</v>
          </cell>
          <cell r="AJ491">
            <v>31.620216653337799</v>
          </cell>
          <cell r="AK491">
            <v>0.82830349264705794</v>
          </cell>
          <cell r="AL491">
            <v>0.40702135823799457</v>
          </cell>
          <cell r="AM491">
            <v>46.097564649603804</v>
          </cell>
          <cell r="AN491">
            <v>0.85834558823529328</v>
          </cell>
          <cell r="AO491">
            <v>0.42178379092020168</v>
          </cell>
          <cell r="AP491">
            <v>41.690785252855086</v>
          </cell>
          <cell r="AQ491">
            <v>0.892625</v>
          </cell>
          <cell r="AR491">
            <v>0.43862840507422601</v>
          </cell>
          <cell r="AS491">
            <v>25.069670790148258</v>
          </cell>
          <cell r="AT491">
            <v>0.82830349264705794</v>
          </cell>
          <cell r="AU491">
            <v>0.40702135823799457</v>
          </cell>
          <cell r="AV491">
            <v>51.98541073077422</v>
          </cell>
        </row>
        <row r="492">
          <cell r="B492">
            <v>100</v>
          </cell>
          <cell r="C492">
            <v>0.51867868237036097</v>
          </cell>
          <cell r="D492">
            <v>0.93137254901960687</v>
          </cell>
          <cell r="E492">
            <v>0.48308308652141413</v>
          </cell>
          <cell r="F492">
            <v>11.738492758922675</v>
          </cell>
          <cell r="G492">
            <v>0.96499999999999997</v>
          </cell>
          <cell r="H492">
            <v>0.50052492848739827</v>
          </cell>
          <cell r="I492">
            <v>6.3400919751966951</v>
          </cell>
          <cell r="J492">
            <v>1</v>
          </cell>
          <cell r="K492">
            <v>0.51867868237036097</v>
          </cell>
          <cell r="L492">
            <v>5.3868992086681535</v>
          </cell>
          <cell r="M492">
            <v>0.92500000000000004</v>
          </cell>
          <cell r="N492">
            <v>0.47977778119258391</v>
          </cell>
          <cell r="O492">
            <v>9.1310610728917396</v>
          </cell>
          <cell r="P492">
            <v>0.8987745098039206</v>
          </cell>
          <cell r="Q492">
            <v>0.46617517849316459</v>
          </cell>
          <cell r="R492">
            <v>15.529135275514005</v>
          </cell>
          <cell r="S492">
            <v>0.93137254901960687</v>
          </cell>
          <cell r="T492">
            <v>0.48308308652141413</v>
          </cell>
          <cell r="U492">
            <v>13.457022898183691</v>
          </cell>
          <cell r="V492">
            <v>0.86151960784313641</v>
          </cell>
          <cell r="W492">
            <v>0.44685185503230807</v>
          </cell>
          <cell r="X492">
            <v>21.271532173966555</v>
          </cell>
          <cell r="Y492">
            <v>0.96499999999999997</v>
          </cell>
          <cell r="Z492">
            <v>0.50052492848739827</v>
          </cell>
          <cell r="AA492">
            <v>7.4084642243095473</v>
          </cell>
          <cell r="AB492">
            <v>0.892625</v>
          </cell>
          <cell r="AC492">
            <v>0.46298555885084347</v>
          </cell>
          <cell r="AD492">
            <v>12.204760270942156</v>
          </cell>
          <cell r="AE492">
            <v>0.92500000000000004</v>
          </cell>
          <cell r="AF492">
            <v>0.47977778119258391</v>
          </cell>
          <cell r="AG492">
            <v>10.59137347325993</v>
          </cell>
          <cell r="AH492">
            <v>0.8987745098039206</v>
          </cell>
          <cell r="AI492">
            <v>0.46617517849316459</v>
          </cell>
          <cell r="AJ492">
            <v>17.706591215477033</v>
          </cell>
          <cell r="AK492">
            <v>0.83136642156862661</v>
          </cell>
          <cell r="AL492">
            <v>0.43121204010617731</v>
          </cell>
          <cell r="AM492">
            <v>27.334871274458301</v>
          </cell>
          <cell r="AN492">
            <v>0.86151960784313641</v>
          </cell>
          <cell r="AO492">
            <v>0.44685185503230807</v>
          </cell>
          <cell r="AP492">
            <v>24.106287802465829</v>
          </cell>
          <cell r="AQ492">
            <v>0.892625</v>
          </cell>
          <cell r="AR492">
            <v>0.46298555885084347</v>
          </cell>
          <cell r="AS492">
            <v>14.073401075729617</v>
          </cell>
          <cell r="AT492">
            <v>0.83136642156862661</v>
          </cell>
          <cell r="AU492">
            <v>0.43121204010617731</v>
          </cell>
          <cell r="AV492">
            <v>30.82623824657448</v>
          </cell>
        </row>
        <row r="493">
          <cell r="B493">
            <v>101</v>
          </cell>
          <cell r="C493">
            <v>0.54521842085134742</v>
          </cell>
          <cell r="D493">
            <v>0.93480392156862646</v>
          </cell>
          <cell r="E493">
            <v>0.50967231792329337</v>
          </cell>
          <cell r="F493">
            <v>6.0678254458330381</v>
          </cell>
          <cell r="G493">
            <v>0.96499999999999997</v>
          </cell>
          <cell r="H493">
            <v>0.52613577612155027</v>
          </cell>
          <cell r="I493">
            <v>3.1667178927078417</v>
          </cell>
          <cell r="J493">
            <v>1</v>
          </cell>
          <cell r="K493">
            <v>0.54521842085134742</v>
          </cell>
          <cell r="L493">
            <v>2.5928294250542154</v>
          </cell>
          <cell r="M493">
            <v>0.92500000000000004</v>
          </cell>
          <cell r="N493">
            <v>0.50432703928749634</v>
          </cell>
          <cell r="O493">
            <v>4.7501808514057666</v>
          </cell>
          <cell r="P493">
            <v>0.90208578431372455</v>
          </cell>
          <cell r="Q493">
            <v>0.49183378679597811</v>
          </cell>
          <cell r="R493">
            <v>8.2898378666067654</v>
          </cell>
          <cell r="S493">
            <v>0.93480392156862646</v>
          </cell>
          <cell r="T493">
            <v>0.50967231792329337</v>
          </cell>
          <cell r="U493">
            <v>6.9561627411397673</v>
          </cell>
          <cell r="V493">
            <v>0.86469362745097955</v>
          </cell>
          <cell r="W493">
            <v>0.47144689407904639</v>
          </cell>
          <cell r="X493">
            <v>11.766308562650176</v>
          </cell>
          <cell r="Y493">
            <v>0.96499999999999997</v>
          </cell>
          <cell r="Z493">
            <v>0.52613577612155027</v>
          </cell>
          <cell r="AA493">
            <v>3.7003431982355628</v>
          </cell>
          <cell r="AB493">
            <v>0.892625</v>
          </cell>
          <cell r="AC493">
            <v>0.48667559291243401</v>
          </cell>
          <cell r="AD493">
            <v>6.5541325162594299</v>
          </cell>
          <cell r="AE493">
            <v>0.92500000000000004</v>
          </cell>
          <cell r="AF493">
            <v>0.50432703928749634</v>
          </cell>
          <cell r="AG493">
            <v>5.5098678084772903</v>
          </cell>
          <cell r="AH493">
            <v>0.90208578431372455</v>
          </cell>
          <cell r="AI493">
            <v>0.49183378679597811</v>
          </cell>
          <cell r="AJ493">
            <v>9.4522178950965277</v>
          </cell>
          <cell r="AK493">
            <v>0.83442935049019529</v>
          </cell>
          <cell r="AL493">
            <v>0.45494625278627976</v>
          </cell>
          <cell r="AM493">
            <v>15.547745666159393</v>
          </cell>
          <cell r="AN493">
            <v>0.86469362745097955</v>
          </cell>
          <cell r="AO493">
            <v>0.47144689407904639</v>
          </cell>
          <cell r="AP493">
            <v>13.334348379991273</v>
          </cell>
          <cell r="AQ493">
            <v>0.892625</v>
          </cell>
          <cell r="AR493">
            <v>0.48667559291243401</v>
          </cell>
          <cell r="AS493">
            <v>7.5576196137508784</v>
          </cell>
          <cell r="AT493">
            <v>0.83442935049019529</v>
          </cell>
          <cell r="AU493">
            <v>0.45494625278627976</v>
          </cell>
          <cell r="AV493">
            <v>17.53359316347003</v>
          </cell>
        </row>
        <row r="494">
          <cell r="B494">
            <v>102</v>
          </cell>
          <cell r="C494">
            <v>0.57023194763350082</v>
          </cell>
          <cell r="D494">
            <v>0.93823529411764606</v>
          </cell>
          <cell r="E494">
            <v>0.53501173910319577</v>
          </cell>
          <cell r="F494">
            <v>2.9752227861013725</v>
          </cell>
          <cell r="G494">
            <v>0.96499999999999997</v>
          </cell>
          <cell r="H494">
            <v>0.5502738294663283</v>
          </cell>
          <cell r="I494">
            <v>1.5005943164700013</v>
          </cell>
          <cell r="J494">
            <v>1</v>
          </cell>
          <cell r="K494">
            <v>0.57023194763350082</v>
          </cell>
          <cell r="L494">
            <v>1.1791710603892491</v>
          </cell>
          <cell r="M494">
            <v>0.92500000000000004</v>
          </cell>
          <cell r="N494">
            <v>0.52746455156098826</v>
          </cell>
          <cell r="O494">
            <v>2.3545362065361379</v>
          </cell>
          <cell r="P494">
            <v>0.90539705882352839</v>
          </cell>
          <cell r="Q494">
            <v>0.51628632823458387</v>
          </cell>
          <cell r="R494">
            <v>4.2126155167488673</v>
          </cell>
          <cell r="S494">
            <v>0.93823529411764606</v>
          </cell>
          <cell r="T494">
            <v>0.53501173910319577</v>
          </cell>
          <cell r="U494">
            <v>3.4107991530114119</v>
          </cell>
          <cell r="V494">
            <v>0.86786764705882269</v>
          </cell>
          <cell r="W494">
            <v>0.49488585867045615</v>
          </cell>
          <cell r="X494">
            <v>6.2191189360130616</v>
          </cell>
          <cell r="Y494">
            <v>0.96499999999999997</v>
          </cell>
          <cell r="Z494">
            <v>0.5502738294663283</v>
          </cell>
          <cell r="AA494">
            <v>1.7534602577157954</v>
          </cell>
          <cell r="AB494">
            <v>0.892625</v>
          </cell>
          <cell r="AC494">
            <v>0.50900329225635366</v>
          </cell>
          <cell r="AD494">
            <v>3.3643961878822091</v>
          </cell>
          <cell r="AE494">
            <v>0.92500000000000004</v>
          </cell>
          <cell r="AF494">
            <v>0.52746455156098826</v>
          </cell>
          <cell r="AG494">
            <v>2.7310924897624527</v>
          </cell>
          <cell r="AH494">
            <v>0.90539705882352839</v>
          </cell>
          <cell r="AI494">
            <v>0.51628632823458387</v>
          </cell>
          <cell r="AJ494">
            <v>4.8032977741304927</v>
          </cell>
          <cell r="AK494">
            <v>0.83749227941176385</v>
          </cell>
          <cell r="AL494">
            <v>0.47756485361699019</v>
          </cell>
          <cell r="AM494">
            <v>8.4743570360660563</v>
          </cell>
          <cell r="AN494">
            <v>0.86786764705882269</v>
          </cell>
          <cell r="AO494">
            <v>0.49488585867045615</v>
          </cell>
          <cell r="AP494">
            <v>7.0479112516764237</v>
          </cell>
          <cell r="AQ494">
            <v>0.892625</v>
          </cell>
          <cell r="AR494">
            <v>0.50900329225635366</v>
          </cell>
          <cell r="AS494">
            <v>3.8795106072220293</v>
          </cell>
          <cell r="AT494">
            <v>0.83749227941176385</v>
          </cell>
          <cell r="AU494">
            <v>0.47756485361699019</v>
          </cell>
          <cell r="AV494">
            <v>9.5567506558702071</v>
          </cell>
        </row>
        <row r="495">
          <cell r="B495">
            <v>103</v>
          </cell>
          <cell r="C495">
            <v>0.59505535290612055</v>
          </cell>
          <cell r="D495">
            <v>0.94166666666666565</v>
          </cell>
          <cell r="E495">
            <v>0.5603437906532629</v>
          </cell>
          <cell r="F495">
            <v>1.3834436690898217</v>
          </cell>
          <cell r="G495">
            <v>0.96499999999999997</v>
          </cell>
          <cell r="H495">
            <v>0.57422841555440629</v>
          </cell>
          <cell r="I495">
            <v>0.67485653547064628</v>
          </cell>
          <cell r="J495">
            <v>1</v>
          </cell>
          <cell r="K495">
            <v>0.59505535290612055</v>
          </cell>
          <cell r="L495">
            <v>0.50677005003042719</v>
          </cell>
          <cell r="M495">
            <v>0.92500000000000004</v>
          </cell>
          <cell r="N495">
            <v>0.55042620143816157</v>
          </cell>
          <cell r="O495">
            <v>1.1126018222214435</v>
          </cell>
          <cell r="P495">
            <v>0.90870833333333234</v>
          </cell>
          <cell r="Q495">
            <v>0.54073175798039874</v>
          </cell>
          <cell r="R495">
            <v>2.0376997193425606</v>
          </cell>
          <cell r="S495">
            <v>0.94166666666666565</v>
          </cell>
          <cell r="T495">
            <v>0.5603437906532629</v>
          </cell>
          <cell r="U495">
            <v>1.5859815664270693</v>
          </cell>
          <cell r="V495">
            <v>0.87104166666666583</v>
          </cell>
          <cell r="W495">
            <v>0.51831800635426828</v>
          </cell>
          <cell r="X495">
            <v>3.1413649211905446</v>
          </cell>
          <cell r="Y495">
            <v>0.96499999999999997</v>
          </cell>
          <cell r="Z495">
            <v>0.57422841555440629</v>
          </cell>
          <cell r="AA495">
            <v>0.78857696688550971</v>
          </cell>
          <cell r="AB495">
            <v>0.892625</v>
          </cell>
          <cell r="AC495">
            <v>0.53116128438782584</v>
          </cell>
          <cell r="AD495">
            <v>1.6519074517954389</v>
          </cell>
          <cell r="AE495">
            <v>0.92500000000000004</v>
          </cell>
          <cell r="AF495">
            <v>0.55042620143816157</v>
          </cell>
          <cell r="AG495">
            <v>1.2905380143783176</v>
          </cell>
          <cell r="AH495">
            <v>0.90870833333333234</v>
          </cell>
          <cell r="AI495">
            <v>0.54073175798039874</v>
          </cell>
          <cell r="AJ495">
            <v>2.3234208029073109</v>
          </cell>
          <cell r="AK495">
            <v>0.84055520833333242</v>
          </cell>
          <cell r="AL495">
            <v>0.50017687613186879</v>
          </cell>
          <cell r="AM495">
            <v>4.4273019586390596</v>
          </cell>
          <cell r="AN495">
            <v>0.87104166666666583</v>
          </cell>
          <cell r="AO495">
            <v>0.51831800635426828</v>
          </cell>
          <cell r="AP495">
            <v>3.5599996400573679</v>
          </cell>
          <cell r="AQ495">
            <v>0.892625</v>
          </cell>
          <cell r="AR495">
            <v>0.53116128438782584</v>
          </cell>
          <cell r="AS495">
            <v>1.9048269358025707</v>
          </cell>
          <cell r="AT495">
            <v>0.84055520833333242</v>
          </cell>
          <cell r="AU495">
            <v>0.50017687613186879</v>
          </cell>
          <cell r="AV495">
            <v>4.9927824278454764</v>
          </cell>
        </row>
        <row r="496">
          <cell r="B496">
            <v>104</v>
          </cell>
          <cell r="C496">
            <v>0.61946378710958316</v>
          </cell>
          <cell r="D496">
            <v>0.94509803921568525</v>
          </cell>
          <cell r="E496">
            <v>0.58545401056238977</v>
          </cell>
          <cell r="F496">
            <v>0.60823959939677275</v>
          </cell>
          <cell r="G496">
            <v>0.96499999999999997</v>
          </cell>
          <cell r="H496">
            <v>0.59778255456074769</v>
          </cell>
          <cell r="I496">
            <v>0.28733473638080109</v>
          </cell>
          <cell r="J496">
            <v>1</v>
          </cell>
          <cell r="K496">
            <v>0.61946378710958316</v>
          </cell>
          <cell r="L496">
            <v>0.20521381906731898</v>
          </cell>
          <cell r="M496">
            <v>0.92500000000000004</v>
          </cell>
          <cell r="N496">
            <v>0.57300400307636445</v>
          </cell>
          <cell r="O496">
            <v>0.5001966275029176</v>
          </cell>
          <cell r="P496">
            <v>0.91201960784313618</v>
          </cell>
          <cell r="Q496">
            <v>0.564963120192706</v>
          </cell>
          <cell r="R496">
            <v>0.93585076786629262</v>
          </cell>
          <cell r="S496">
            <v>0.94509803921568525</v>
          </cell>
          <cell r="T496">
            <v>0.58545401056238977</v>
          </cell>
          <cell r="U496">
            <v>0.69728664358912562</v>
          </cell>
          <cell r="V496">
            <v>0.87421568627450885</v>
          </cell>
          <cell r="W496">
            <v>0.54154495977021044</v>
          </cell>
          <cell r="X496">
            <v>1.5131389180078285</v>
          </cell>
          <cell r="Y496">
            <v>0.96499999999999997</v>
          </cell>
          <cell r="Z496">
            <v>0.59778255456074769</v>
          </cell>
          <cell r="AA496">
            <v>0.33575366464814393</v>
          </cell>
          <cell r="AB496">
            <v>0.892625</v>
          </cell>
          <cell r="AC496">
            <v>0.55294886296869172</v>
          </cell>
          <cell r="AD496">
            <v>0.77447816800995306</v>
          </cell>
          <cell r="AE496">
            <v>0.92500000000000004</v>
          </cell>
          <cell r="AF496">
            <v>0.57300400307636445</v>
          </cell>
          <cell r="AG496">
            <v>0.58019207731251277</v>
          </cell>
          <cell r="AH496">
            <v>0.91201960784313618</v>
          </cell>
          <cell r="AI496">
            <v>0.564963120192706</v>
          </cell>
          <cell r="AJ496">
            <v>1.0670733876230112</v>
          </cell>
          <cell r="AK496">
            <v>0.84361813725490098</v>
          </cell>
          <cell r="AL496">
            <v>0.52259088617825311</v>
          </cell>
          <cell r="AM496">
            <v>2.2128678952744707</v>
          </cell>
          <cell r="AN496">
            <v>0.87421568627450885</v>
          </cell>
          <cell r="AO496">
            <v>0.54154495977021044</v>
          </cell>
          <cell r="AP496">
            <v>1.7147877240009204</v>
          </cell>
          <cell r="AQ496">
            <v>0.892625</v>
          </cell>
          <cell r="AR496">
            <v>0.55294886296869172</v>
          </cell>
          <cell r="AS496">
            <v>0.89305661404515058</v>
          </cell>
          <cell r="AT496">
            <v>0.84361813725490098</v>
          </cell>
          <cell r="AU496">
            <v>0.52259088617825311</v>
          </cell>
          <cell r="AV496">
            <v>2.4955081098796383</v>
          </cell>
        </row>
        <row r="497">
          <cell r="B497">
            <v>105</v>
          </cell>
          <cell r="C497">
            <v>0.64322082343411524</v>
          </cell>
          <cell r="D497">
            <v>0.94852941176470484</v>
          </cell>
          <cell r="E497">
            <v>0.61011386928677036</v>
          </cell>
          <cell r="F497">
            <v>0.25214328654707086</v>
          </cell>
          <cell r="G497">
            <v>0.96499999999999997</v>
          </cell>
          <cell r="H497">
            <v>0.62070809461392118</v>
          </cell>
          <cell r="I497">
            <v>0.11557104365304681</v>
          </cell>
          <cell r="J497">
            <v>1</v>
          </cell>
          <cell r="K497">
            <v>0.64322082343411524</v>
          </cell>
          <cell r="L497">
            <v>7.8091289540656778E-2</v>
          </cell>
          <cell r="M497">
            <v>0.92500000000000004</v>
          </cell>
          <cell r="N497">
            <v>0.59497926167655668</v>
          </cell>
          <cell r="O497">
            <v>0.21358195761844867</v>
          </cell>
          <cell r="P497">
            <v>0.91533088235294013</v>
          </cell>
          <cell r="Q497">
            <v>0.58875988386173339</v>
          </cell>
          <cell r="R497">
            <v>0.40712959801781212</v>
          </cell>
          <cell r="S497">
            <v>0.94852941176470484</v>
          </cell>
          <cell r="T497">
            <v>0.61011386928677036</v>
          </cell>
          <cell r="U497">
            <v>0.28905738158828437</v>
          </cell>
          <cell r="V497">
            <v>0.87738970588235199</v>
          </cell>
          <cell r="W497">
            <v>0.56435532909026265</v>
          </cell>
          <cell r="X497">
            <v>0.69370616352853931</v>
          </cell>
          <cell r="Y497">
            <v>0.96499999999999997</v>
          </cell>
          <cell r="Z497">
            <v>0.62070809461392118</v>
          </cell>
          <cell r="AA497">
            <v>0.13504598129164386</v>
          </cell>
          <cell r="AB497">
            <v>0.892625</v>
          </cell>
          <cell r="AC497">
            <v>0.57415498751787708</v>
          </cell>
          <cell r="AD497">
            <v>0.34623134561477414</v>
          </cell>
          <cell r="AE497">
            <v>0.92500000000000004</v>
          </cell>
          <cell r="AF497">
            <v>0.59497926167655668</v>
          </cell>
          <cell r="AG497">
            <v>0.24773969445925142</v>
          </cell>
          <cell r="AH497">
            <v>0.91533088235294013</v>
          </cell>
          <cell r="AI497">
            <v>0.58875988386173339</v>
          </cell>
          <cell r="AJ497">
            <v>0.46421627707691393</v>
          </cell>
          <cell r="AK497">
            <v>0.84668106617646965</v>
          </cell>
          <cell r="AL497">
            <v>0.54460289257210348</v>
          </cell>
          <cell r="AM497">
            <v>1.0564433008875793</v>
          </cell>
          <cell r="AN497">
            <v>0.87738970588235199</v>
          </cell>
          <cell r="AO497">
            <v>0.56435532909026265</v>
          </cell>
          <cell r="AP497">
            <v>0.78615307499239118</v>
          </cell>
          <cell r="AQ497">
            <v>0.892625</v>
          </cell>
          <cell r="AR497">
            <v>0.57415498751787708</v>
          </cell>
          <cell r="AS497">
            <v>0.39924197474221479</v>
          </cell>
          <cell r="AT497">
            <v>0.84668106617646965</v>
          </cell>
          <cell r="AU497">
            <v>0.54460289257210348</v>
          </cell>
          <cell r="AV497">
            <v>1.1913783152726207</v>
          </cell>
        </row>
        <row r="498">
          <cell r="B498">
            <v>106</v>
          </cell>
          <cell r="C498">
            <v>0.66610294377608659</v>
          </cell>
          <cell r="D498">
            <v>0.95196078431372444</v>
          </cell>
          <cell r="E498">
            <v>0.63410388079076407</v>
          </cell>
          <cell r="F498">
            <v>9.8307170377154585E-2</v>
          </cell>
          <cell r="G498">
            <v>0.96499999999999997</v>
          </cell>
          <cell r="H498">
            <v>0.64278934074392358</v>
          </cell>
          <cell r="I498">
            <v>4.3835161354621816E-2</v>
          </cell>
          <cell r="J498">
            <v>1</v>
          </cell>
          <cell r="K498">
            <v>0.66610294377608659</v>
          </cell>
          <cell r="L498">
            <v>2.7861345979283615E-2</v>
          </cell>
          <cell r="M498">
            <v>0.92500000000000004</v>
          </cell>
          <cell r="N498">
            <v>0.6161452229928801</v>
          </cell>
          <cell r="O498">
            <v>8.650512216719046E-2</v>
          </cell>
          <cell r="P498">
            <v>0.91864215686274409</v>
          </cell>
          <cell r="Q498">
            <v>0.61191024496308732</v>
          </cell>
          <cell r="R498">
            <v>0.16742802317217087</v>
          </cell>
          <cell r="S498">
            <v>0.95196078431372444</v>
          </cell>
          <cell r="T498">
            <v>0.63410388079076407</v>
          </cell>
          <cell r="U498">
            <v>0.11269946406155373</v>
          </cell>
          <cell r="V498">
            <v>0.88056372549019513</v>
          </cell>
          <cell r="W498">
            <v>0.58654608973145683</v>
          </cell>
          <cell r="X498">
            <v>0.30220939331844693</v>
          </cell>
          <cell r="Y498">
            <v>0.96499999999999997</v>
          </cell>
          <cell r="Z498">
            <v>0.64278934074392358</v>
          </cell>
          <cell r="AA498">
            <v>5.122184755884035E-2</v>
          </cell>
          <cell r="AB498">
            <v>0.892625</v>
          </cell>
          <cell r="AC498">
            <v>0.59458014018812932</v>
          </cell>
          <cell r="AD498">
            <v>0.14744089169502572</v>
          </cell>
          <cell r="AE498">
            <v>0.92500000000000004</v>
          </cell>
          <cell r="AF498">
            <v>0.6161452229928801</v>
          </cell>
          <cell r="AG498">
            <v>0.10033971396191027</v>
          </cell>
          <cell r="AH498">
            <v>0.91864215686274409</v>
          </cell>
          <cell r="AI498">
            <v>0.61191024496308732</v>
          </cell>
          <cell r="AJ498">
            <v>0.19090435569838385</v>
          </cell>
          <cell r="AK498">
            <v>0.84974399509803833</v>
          </cell>
          <cell r="AL498">
            <v>0.56601697659085581</v>
          </cell>
          <cell r="AM498">
            <v>0.48110122338578254</v>
          </cell>
          <cell r="AN498">
            <v>0.88056372549019513</v>
          </cell>
          <cell r="AO498">
            <v>0.58654608973145683</v>
          </cell>
          <cell r="AP498">
            <v>0.34248339763973834</v>
          </cell>
          <cell r="AQ498">
            <v>0.892625</v>
          </cell>
          <cell r="AR498">
            <v>0.59458014018812932</v>
          </cell>
          <cell r="AS498">
            <v>0.17001520371748585</v>
          </cell>
          <cell r="AT498">
            <v>0.84974399509803833</v>
          </cell>
          <cell r="AU498">
            <v>0.56601697659085581</v>
          </cell>
          <cell r="AV498">
            <v>0.54255023862747198</v>
          </cell>
        </row>
        <row r="499">
          <cell r="B499">
            <v>107</v>
          </cell>
          <cell r="C499">
            <v>0.68813610720553786</v>
          </cell>
          <cell r="D499">
            <v>0.95539215686274404</v>
          </cell>
          <cell r="E499">
            <v>0.65743983967823127</v>
          </cell>
          <cell r="F499">
            <v>3.5970212131442018E-2</v>
          </cell>
          <cell r="G499">
            <v>0.96499999999999997</v>
          </cell>
          <cell r="H499">
            <v>0.66405134345334405</v>
          </cell>
          <cell r="I499">
            <v>1.5658386886080941E-2</v>
          </cell>
          <cell r="J499">
            <v>1</v>
          </cell>
          <cell r="K499">
            <v>0.68813610720553786</v>
          </cell>
          <cell r="L499">
            <v>9.3028214049187645E-3</v>
          </cell>
          <cell r="M499">
            <v>0.92500000000000004</v>
          </cell>
          <cell r="N499">
            <v>0.63652589916512259</v>
          </cell>
          <cell r="O499">
            <v>3.3205404379460561E-2</v>
          </cell>
          <cell r="P499">
            <v>0.92195343137254793</v>
          </cell>
          <cell r="Q499">
            <v>0.63442944528949319</v>
          </cell>
          <cell r="R499">
            <v>6.4977100499202328E-2</v>
          </cell>
          <cell r="S499">
            <v>0.95539215686274404</v>
          </cell>
          <cell r="T499">
            <v>0.65743983967823127</v>
          </cell>
          <cell r="U499">
            <v>4.1236296537083265E-2</v>
          </cell>
          <cell r="V499">
            <v>0.88373774509803826</v>
          </cell>
          <cell r="W499">
            <v>0.60813185170236395</v>
          </cell>
          <cell r="X499">
            <v>0.12494965538739602</v>
          </cell>
          <cell r="Y499">
            <v>0.96499999999999997</v>
          </cell>
          <cell r="Z499">
            <v>0.66405134345334405</v>
          </cell>
          <cell r="AA499">
            <v>1.8296989934807609E-2</v>
          </cell>
          <cell r="AB499">
            <v>0.892625</v>
          </cell>
          <cell r="AC499">
            <v>0.6142474926943432</v>
          </cell>
          <cell r="AD499">
            <v>5.9775465641534534E-2</v>
          </cell>
          <cell r="AE499">
            <v>0.92500000000000004</v>
          </cell>
          <cell r="AF499">
            <v>0.63652589916512259</v>
          </cell>
          <cell r="AG499">
            <v>3.851587852780726E-2</v>
          </cell>
          <cell r="AH499">
            <v>0.92195343137254793</v>
          </cell>
          <cell r="AI499">
            <v>0.63442944528949319</v>
          </cell>
          <cell r="AJ499">
            <v>7.4088024638465436E-2</v>
          </cell>
          <cell r="AK499">
            <v>0.85280692401960689</v>
          </cell>
          <cell r="AL499">
            <v>0.58684723689278118</v>
          </cell>
          <cell r="AM499">
            <v>0.20878976349079997</v>
          </cell>
          <cell r="AN499">
            <v>0.88373774509803826</v>
          </cell>
          <cell r="AO499">
            <v>0.60813185170236395</v>
          </cell>
          <cell r="AP499">
            <v>0.14160109995620618</v>
          </cell>
          <cell r="AQ499">
            <v>0.892625</v>
          </cell>
          <cell r="AR499">
            <v>0.6142474926943432</v>
          </cell>
          <cell r="AS499">
            <v>6.8927540057029751E-2</v>
          </cell>
          <cell r="AT499">
            <v>0.85280692401960689</v>
          </cell>
          <cell r="AU499">
            <v>0.58684723689278118</v>
          </cell>
          <cell r="AV499">
            <v>0.23545759291090293</v>
          </cell>
        </row>
        <row r="500">
          <cell r="B500">
            <v>108</v>
          </cell>
          <cell r="C500">
            <v>0.70937225955503225</v>
          </cell>
          <cell r="D500">
            <v>0.95882352941176363</v>
          </cell>
          <cell r="E500">
            <v>0.68016281357335373</v>
          </cell>
          <cell r="F500">
            <v>1.2321961634554807E-2</v>
          </cell>
          <cell r="G500">
            <v>0.96499999999999997</v>
          </cell>
          <cell r="H500">
            <v>0.68454423047060609</v>
          </cell>
          <cell r="I500">
            <v>5.2604140380666676E-3</v>
          </cell>
          <cell r="J500">
            <v>1</v>
          </cell>
          <cell r="K500">
            <v>0.70937225955503225</v>
          </cell>
          <cell r="L500">
            <v>2.9012140973096131E-3</v>
          </cell>
          <cell r="M500">
            <v>0.92500000000000004</v>
          </cell>
          <cell r="N500">
            <v>0.65616934008840488</v>
          </cell>
          <cell r="O500">
            <v>1.2069304499682928E-2</v>
          </cell>
          <cell r="P500">
            <v>0.92526470588235188</v>
          </cell>
          <cell r="Q500">
            <v>0.65635711509828631</v>
          </cell>
          <cell r="R500">
            <v>2.3753714672973745E-2</v>
          </cell>
          <cell r="S500">
            <v>0.95882352941176363</v>
          </cell>
          <cell r="T500">
            <v>0.68016281357335373</v>
          </cell>
          <cell r="U500">
            <v>1.412591235281924E-2</v>
          </cell>
          <cell r="V500">
            <v>0.8869117647058814</v>
          </cell>
          <cell r="W500">
            <v>0.62915060255535216</v>
          </cell>
          <cell r="X500">
            <v>4.8963790087086623E-2</v>
          </cell>
          <cell r="Y500">
            <v>0.96499999999999997</v>
          </cell>
          <cell r="Z500">
            <v>0.68454423047060609</v>
          </cell>
          <cell r="AA500">
            <v>6.1468491874463026E-3</v>
          </cell>
          <cell r="AB500">
            <v>0.892625</v>
          </cell>
          <cell r="AC500">
            <v>0.6332034131853107</v>
          </cell>
          <cell r="AD500">
            <v>2.3058535746585087E-2</v>
          </cell>
          <cell r="AE500">
            <v>0.92500000000000004</v>
          </cell>
          <cell r="AF500">
            <v>0.65616934008840488</v>
          </cell>
          <cell r="AG500">
            <v>1.3999524315760105E-2</v>
          </cell>
          <cell r="AH500">
            <v>0.92526470588235188</v>
          </cell>
          <cell r="AI500">
            <v>0.65635711509828631</v>
          </cell>
          <cell r="AJ500">
            <v>2.7084400264489505E-2</v>
          </cell>
          <cell r="AK500">
            <v>0.85586985294117557</v>
          </cell>
          <cell r="AL500">
            <v>0.60713033146591489</v>
          </cell>
          <cell r="AM500">
            <v>8.6262067694726732E-2</v>
          </cell>
          <cell r="AN500">
            <v>0.8869117647058814</v>
          </cell>
          <cell r="AO500">
            <v>0.62915060255535216</v>
          </cell>
          <cell r="AP500">
            <v>5.5488960836746988E-2</v>
          </cell>
          <cell r="AQ500">
            <v>0.892625</v>
          </cell>
          <cell r="AR500">
            <v>0.6332034131853107</v>
          </cell>
          <cell r="AS500">
            <v>2.658897139941032E-2</v>
          </cell>
          <cell r="AT500">
            <v>0.85586985294117557</v>
          </cell>
          <cell r="AU500">
            <v>0.60713033146591489</v>
          </cell>
          <cell r="AV500">
            <v>9.7279955105714244E-2</v>
          </cell>
        </row>
        <row r="501">
          <cell r="B501">
            <v>109</v>
          </cell>
          <cell r="C501">
            <v>0.72961871805511769</v>
          </cell>
          <cell r="D501">
            <v>0.96225490196078323</v>
          </cell>
          <cell r="E501">
            <v>0.70207918801087965</v>
          </cell>
          <cell r="F501">
            <v>3.9410215404530888E-3</v>
          </cell>
          <cell r="G501">
            <v>0.96499999999999997</v>
          </cell>
          <cell r="H501">
            <v>0.70408206292318853</v>
          </cell>
          <cell r="I501">
            <v>1.659427958421547E-3</v>
          </cell>
          <cell r="J501">
            <v>1</v>
          </cell>
          <cell r="K501">
            <v>0.72961871805511769</v>
          </cell>
          <cell r="L501">
            <v>8.4317329764817966E-4</v>
          </cell>
          <cell r="M501">
            <v>0.92500000000000004</v>
          </cell>
          <cell r="N501">
            <v>0.67489731420098387</v>
          </cell>
          <cell r="O501">
            <v>4.1497969307999656E-3</v>
          </cell>
          <cell r="P501">
            <v>0.92857598039215583</v>
          </cell>
          <cell r="Q501">
            <v>0.6775064164304988</v>
          </cell>
          <cell r="R501">
            <v>8.1627950373528643E-3</v>
          </cell>
          <cell r="S501">
            <v>0.96225490196078323</v>
          </cell>
          <cell r="T501">
            <v>0.70207918801087965</v>
          </cell>
          <cell r="U501">
            <v>4.5179920626351126E-3</v>
          </cell>
          <cell r="V501">
            <v>0.89008578431372454</v>
          </cell>
          <cell r="W501">
            <v>0.64942324891006364</v>
          </cell>
          <cell r="X501">
            <v>1.8158192050402294E-2</v>
          </cell>
          <cell r="Y501">
            <v>0.96499999999999997</v>
          </cell>
          <cell r="Z501">
            <v>0.70408206292318853</v>
          </cell>
          <cell r="AA501">
            <v>1.9390590406070031E-3</v>
          </cell>
          <cell r="AB501">
            <v>0.892625</v>
          </cell>
          <cell r="AC501">
            <v>0.65127590820394943</v>
          </cell>
          <cell r="AD501">
            <v>8.457792208791913E-3</v>
          </cell>
          <cell r="AE501">
            <v>0.92500000000000004</v>
          </cell>
          <cell r="AF501">
            <v>0.67489731420098387</v>
          </cell>
          <cell r="AG501">
            <v>4.8134656839362187E-3</v>
          </cell>
          <cell r="AH501">
            <v>0.92857598039215583</v>
          </cell>
          <cell r="AI501">
            <v>0.6775064164304988</v>
          </cell>
          <cell r="AJ501">
            <v>9.3073614427219113E-3</v>
          </cell>
          <cell r="AK501">
            <v>0.85893278186274413</v>
          </cell>
          <cell r="AL501">
            <v>0.62669343519821141</v>
          </cell>
          <cell r="AM501">
            <v>3.3889749942292102E-2</v>
          </cell>
          <cell r="AN501">
            <v>0.89008578431372454</v>
          </cell>
          <cell r="AO501">
            <v>0.64942324891006364</v>
          </cell>
          <cell r="AP501">
            <v>2.0578047691137281E-2</v>
          </cell>
          <cell r="AQ501">
            <v>0.892625</v>
          </cell>
          <cell r="AR501">
            <v>0.65127590820394943</v>
          </cell>
          <cell r="AS501">
            <v>9.752743956217098E-3</v>
          </cell>
          <cell r="AT501">
            <v>0.85893278186274413</v>
          </cell>
          <cell r="AU501">
            <v>0.62669343519821141</v>
          </cell>
          <cell r="AV501">
            <v>3.8218343717392633E-2</v>
          </cell>
        </row>
        <row r="502">
          <cell r="B502">
            <v>110</v>
          </cell>
          <cell r="C502">
            <v>0.74869488001005602</v>
          </cell>
          <cell r="D502">
            <v>0.96568627450980282</v>
          </cell>
          <cell r="E502">
            <v>0.72300436942147484</v>
          </cell>
          <cell r="F502">
            <v>1.1741123373983982E-3</v>
          </cell>
          <cell r="G502">
            <v>0.96499999999999997</v>
          </cell>
          <cell r="H502">
            <v>0.72249055920970406</v>
          </cell>
          <cell r="I502">
            <v>4.9105449818368906E-4</v>
          </cell>
          <cell r="J502">
            <v>1</v>
          </cell>
          <cell r="K502">
            <v>0.74869488001005602</v>
          </cell>
          <cell r="L502">
            <v>2.2797827711980865E-4</v>
          </cell>
          <cell r="M502">
            <v>0.92500000000000004</v>
          </cell>
          <cell r="N502">
            <v>0.69254276400930181</v>
          </cell>
          <cell r="O502">
            <v>1.3491101277235827E-3</v>
          </cell>
          <cell r="P502">
            <v>0.93188725490195967</v>
          </cell>
          <cell r="Q502">
            <v>0.69769921649172317</v>
          </cell>
          <cell r="R502">
            <v>2.6324490235392654E-3</v>
          </cell>
          <cell r="S502">
            <v>0.96568627450980282</v>
          </cell>
          <cell r="T502">
            <v>0.72300436942147484</v>
          </cell>
          <cell r="U502">
            <v>1.3460038638606535E-3</v>
          </cell>
          <cell r="V502">
            <v>0.89325980392156767</v>
          </cell>
          <cell r="W502">
            <v>0.66877904171486424</v>
          </cell>
          <cell r="X502">
            <v>6.3658399746971458E-3</v>
          </cell>
          <cell r="Y502">
            <v>0.96499999999999997</v>
          </cell>
          <cell r="Z502">
            <v>0.72249055920970406</v>
          </cell>
          <cell r="AA502">
            <v>5.7380235116656555E-4</v>
          </cell>
          <cell r="AB502">
            <v>0.892625</v>
          </cell>
          <cell r="AC502">
            <v>0.66830376726897622</v>
          </cell>
          <cell r="AD502">
            <v>2.9494359066106722E-3</v>
          </cell>
          <cell r="AE502">
            <v>0.92500000000000004</v>
          </cell>
          <cell r="AF502">
            <v>0.69254276400930181</v>
          </cell>
          <cell r="AG502">
            <v>1.5648706218490628E-3</v>
          </cell>
          <cell r="AH502">
            <v>0.93188725490195967</v>
          </cell>
          <cell r="AI502">
            <v>0.69769921649172317</v>
          </cell>
          <cell r="AJ502">
            <v>3.0015643452399919E-3</v>
          </cell>
          <cell r="AK502">
            <v>0.8619957107843127</v>
          </cell>
          <cell r="AL502">
            <v>0.6453717752548439</v>
          </cell>
          <cell r="AM502">
            <v>1.2651266132948678E-2</v>
          </cell>
          <cell r="AN502">
            <v>0.89325980392156767</v>
          </cell>
          <cell r="AO502">
            <v>0.66877904171486424</v>
          </cell>
          <cell r="AP502">
            <v>7.2141851033326746E-3</v>
          </cell>
          <cell r="AQ502">
            <v>0.892625</v>
          </cell>
          <cell r="AR502">
            <v>0.66830376726897622</v>
          </cell>
          <cell r="AS502">
            <v>3.4010167786512288E-3</v>
          </cell>
          <cell r="AT502">
            <v>0.8619957107843127</v>
          </cell>
          <cell r="AU502">
            <v>0.6453717752548439</v>
          </cell>
          <cell r="AV502">
            <v>1.4267158605553863E-2</v>
          </cell>
        </row>
        <row r="503">
          <cell r="B503">
            <v>111</v>
          </cell>
          <cell r="C503">
            <v>0.77164791907547825</v>
          </cell>
          <cell r="D503">
            <v>0.96911764705882242</v>
          </cell>
          <cell r="E503">
            <v>0.74781761569226413</v>
          </cell>
          <cell r="F503">
            <v>3.2522398726769541E-4</v>
          </cell>
          <cell r="G503">
            <v>0.96499999999999997</v>
          </cell>
          <cell r="H503">
            <v>0.74464024190783651</v>
          </cell>
          <cell r="I503">
            <v>1.3627225918851494E-4</v>
          </cell>
          <cell r="J503">
            <v>1</v>
          </cell>
          <cell r="K503">
            <v>0.77164791907547825</v>
          </cell>
          <cell r="L503">
            <v>5.7292108286694213E-5</v>
          </cell>
          <cell r="M503">
            <v>0.92500000000000004</v>
          </cell>
          <cell r="N503">
            <v>0.71377432514481742</v>
          </cell>
          <cell r="O503">
            <v>4.1479367091695052E-4</v>
          </cell>
          <cell r="P503">
            <v>0.93519852941176362</v>
          </cell>
          <cell r="Q503">
            <v>0.7216439991430349</v>
          </cell>
          <cell r="R503">
            <v>7.9579140236151825E-4</v>
          </cell>
          <cell r="S503">
            <v>0.96911764705882242</v>
          </cell>
          <cell r="T503">
            <v>0.74781761569226413</v>
          </cell>
          <cell r="U503">
            <v>3.7283718903121304E-4</v>
          </cell>
          <cell r="V503">
            <v>0.89643382352941081</v>
          </cell>
          <cell r="W503">
            <v>0.69173129451534432</v>
          </cell>
          <cell r="X503">
            <v>2.1084996167090131E-3</v>
          </cell>
          <cell r="Y503">
            <v>0.96499999999999997</v>
          </cell>
          <cell r="Z503">
            <v>0.74464024190783651</v>
          </cell>
          <cell r="AA503">
            <v>1.5923556959639062E-4</v>
          </cell>
          <cell r="AB503">
            <v>0.892625</v>
          </cell>
          <cell r="AC503">
            <v>0.6887922237647488</v>
          </cell>
          <cell r="AD503">
            <v>9.7831677890437168E-4</v>
          </cell>
          <cell r="AE503">
            <v>0.92500000000000004</v>
          </cell>
          <cell r="AF503">
            <v>0.71377432514481742</v>
          </cell>
          <cell r="AG503">
            <v>4.8113079607675792E-4</v>
          </cell>
          <cell r="AH503">
            <v>0.93519852941176362</v>
          </cell>
          <cell r="AI503">
            <v>0.7216439991430349</v>
          </cell>
          <cell r="AJ503">
            <v>9.0737525331655749E-4</v>
          </cell>
          <cell r="AK503">
            <v>0.86505863970588137</v>
          </cell>
          <cell r="AL503">
            <v>0.66752069920730728</v>
          </cell>
          <cell r="AM503">
            <v>4.4864960495061054E-3</v>
          </cell>
          <cell r="AN503">
            <v>0.89643382352941081</v>
          </cell>
          <cell r="AO503">
            <v>0.69173129451534432</v>
          </cell>
          <cell r="AP503">
            <v>2.3894893031721994E-3</v>
          </cell>
          <cell r="AQ503">
            <v>0.892625</v>
          </cell>
          <cell r="AR503">
            <v>0.6887922237647488</v>
          </cell>
          <cell r="AS503">
            <v>1.1281044529336147E-3</v>
          </cell>
          <cell r="AT503">
            <v>0.86505863970588137</v>
          </cell>
          <cell r="AU503">
            <v>0.66752069920730728</v>
          </cell>
          <cell r="AV503">
            <v>5.0595371284451428E-3</v>
          </cell>
        </row>
        <row r="504">
          <cell r="B504">
            <v>112</v>
          </cell>
          <cell r="C504">
            <v>0.79321703570729796</v>
          </cell>
          <cell r="D504">
            <v>0.97254901960784201</v>
          </cell>
          <cell r="E504">
            <v>0.77144245041337123</v>
          </cell>
          <cell r="F504">
            <v>8.2015760543236157E-5</v>
          </cell>
          <cell r="G504">
            <v>0.96499999999999997</v>
          </cell>
          <cell r="H504">
            <v>0.76545443945754255</v>
          </cell>
          <cell r="I504">
            <v>3.4798451141051777E-5</v>
          </cell>
          <cell r="J504">
            <v>1</v>
          </cell>
          <cell r="K504">
            <v>0.79321703570729796</v>
          </cell>
          <cell r="L504">
            <v>1.308277214781966E-5</v>
          </cell>
          <cell r="M504">
            <v>0.92500000000000004</v>
          </cell>
          <cell r="N504">
            <v>0.73372575802925066</v>
          </cell>
          <cell r="O504">
            <v>1.1872459838386268E-4</v>
          </cell>
          <cell r="P504">
            <v>0.93850980392156746</v>
          </cell>
          <cell r="Q504">
            <v>0.74444196464890322</v>
          </cell>
          <cell r="R504">
            <v>2.2151331227770823E-4</v>
          </cell>
          <cell r="S504">
            <v>0.97254901960784201</v>
          </cell>
          <cell r="T504">
            <v>0.77144245041337123</v>
          </cell>
          <cell r="U504">
            <v>9.4022971288485339E-5</v>
          </cell>
          <cell r="V504">
            <v>0.89960784313725395</v>
          </cell>
          <cell r="W504">
            <v>0.71358426663236851</v>
          </cell>
          <cell r="X504">
            <v>6.499844473577801E-4</v>
          </cell>
          <cell r="Y504">
            <v>0.96499999999999997</v>
          </cell>
          <cell r="Z504">
            <v>0.76545443945754255</v>
          </cell>
          <cell r="AA504">
            <v>4.0662356531802174E-5</v>
          </cell>
          <cell r="AB504">
            <v>0.892625</v>
          </cell>
          <cell r="AC504">
            <v>0.70804535649822686</v>
          </cell>
          <cell r="AD504">
            <v>3.0445978921646343E-4</v>
          </cell>
          <cell r="AE504">
            <v>0.92500000000000004</v>
          </cell>
          <cell r="AF504">
            <v>0.73372575802925066</v>
          </cell>
          <cell r="AG504">
            <v>1.3771198680068126E-4</v>
          </cell>
          <cell r="AH504">
            <v>0.93850980392156746</v>
          </cell>
          <cell r="AI504">
            <v>0.74444196464890322</v>
          </cell>
          <cell r="AJ504">
            <v>2.5257334678977259E-4</v>
          </cell>
          <cell r="AK504">
            <v>0.86812156862744994</v>
          </cell>
          <cell r="AL504">
            <v>0.68860881730023549</v>
          </cell>
          <cell r="AM504">
            <v>1.4916670695489681E-3</v>
          </cell>
          <cell r="AN504">
            <v>0.89960784313725395</v>
          </cell>
          <cell r="AO504">
            <v>0.71358426663236851</v>
          </cell>
          <cell r="AP504">
            <v>7.3660477425832583E-4</v>
          </cell>
          <cell r="AQ504">
            <v>0.892625</v>
          </cell>
          <cell r="AR504">
            <v>0.70804535649822686</v>
          </cell>
          <cell r="AS504">
            <v>3.5107487815855482E-4</v>
          </cell>
          <cell r="AT504">
            <v>0.86812156862744994</v>
          </cell>
          <cell r="AU504">
            <v>0.68860881730023549</v>
          </cell>
          <cell r="AV504">
            <v>1.6821913668001094E-3</v>
          </cell>
        </row>
        <row r="505">
          <cell r="B505">
            <v>113</v>
          </cell>
          <cell r="C505">
            <v>0.81336994691051134</v>
          </cell>
          <cell r="D505">
            <v>0.97598039215686161</v>
          </cell>
          <cell r="E505">
            <v>0.79383311975432658</v>
          </cell>
          <cell r="F505">
            <v>1.8745321257245769E-5</v>
          </cell>
          <cell r="G505">
            <v>0.96499999999999997</v>
          </cell>
          <cell r="H505">
            <v>0.78490199876864342</v>
          </cell>
          <cell r="I505">
            <v>8.1618222288873069E-6</v>
          </cell>
          <cell r="J505">
            <v>1</v>
          </cell>
          <cell r="K505">
            <v>0.81336994691051134</v>
          </cell>
          <cell r="L505">
            <v>2.7052944058921494E-6</v>
          </cell>
          <cell r="M505">
            <v>0.92500000000000004</v>
          </cell>
          <cell r="N505">
            <v>0.75236720089222298</v>
          </cell>
          <cell r="O505">
            <v>3.1613302437944687E-5</v>
          </cell>
          <cell r="P505">
            <v>0.94182107843137142</v>
          </cell>
          <cell r="Q505">
            <v>0.76604896056292515</v>
          </cell>
          <cell r="R505">
            <v>5.6609506889805099E-5</v>
          </cell>
          <cell r="S505">
            <v>0.97598039215686161</v>
          </cell>
          <cell r="T505">
            <v>0.79383311975432658</v>
          </cell>
          <cell r="U505">
            <v>2.1489659922550163E-5</v>
          </cell>
          <cell r="V505">
            <v>0.90278186274509709</v>
          </cell>
          <cell r="W505">
            <v>0.73429563577275214</v>
          </cell>
          <cell r="X505">
            <v>1.8616577216753325E-4</v>
          </cell>
          <cell r="Y505">
            <v>0.96499999999999997</v>
          </cell>
          <cell r="Z505">
            <v>0.78490199876864342</v>
          </cell>
          <cell r="AA505">
            <v>9.5371752057287978E-6</v>
          </cell>
          <cell r="AB505">
            <v>0.892625</v>
          </cell>
          <cell r="AC505">
            <v>0.72603434886099516</v>
          </cell>
          <cell r="AD505">
            <v>8.8888449221317568E-5</v>
          </cell>
          <cell r="AE505">
            <v>0.92500000000000004</v>
          </cell>
          <cell r="AF505">
            <v>0.75236720089222298</v>
          </cell>
          <cell r="AG505">
            <v>3.6669154895637241E-5</v>
          </cell>
          <cell r="AH505">
            <v>0.94182107843137142</v>
          </cell>
          <cell r="AI505">
            <v>0.76604896056292515</v>
          </cell>
          <cell r="AJ505">
            <v>6.4547148287645527E-5</v>
          </cell>
          <cell r="AK505">
            <v>0.87118449754901861</v>
          </cell>
          <cell r="AL505">
            <v>0.70859528852070575</v>
          </cell>
          <cell r="AM505">
            <v>4.6449197298114507E-4</v>
          </cell>
          <cell r="AN505">
            <v>0.90278186274509709</v>
          </cell>
          <cell r="AO505">
            <v>0.73429563577275214</v>
          </cell>
          <cell r="AP505">
            <v>2.1097519662129704E-4</v>
          </cell>
          <cell r="AQ505">
            <v>0.892625</v>
          </cell>
          <cell r="AR505">
            <v>0.72603434886099516</v>
          </cell>
          <cell r="AS505">
            <v>1.0249794089520931E-4</v>
          </cell>
          <cell r="AT505">
            <v>0.87118449754901861</v>
          </cell>
          <cell r="AU505">
            <v>0.70859528852070575</v>
          </cell>
          <cell r="AV505">
            <v>5.2381955923521946E-4</v>
          </cell>
        </row>
        <row r="506">
          <cell r="B506">
            <v>114</v>
          </cell>
          <cell r="C506">
            <v>0.83207789709351243</v>
          </cell>
          <cell r="D506">
            <v>0.9794117647058812</v>
          </cell>
          <cell r="E506">
            <v>0.81494688156511563</v>
          </cell>
          <cell r="F506">
            <v>3.8646644028092645E-6</v>
          </cell>
          <cell r="G506">
            <v>0.96499999999999997</v>
          </cell>
          <cell r="H506">
            <v>0.80295517069523947</v>
          </cell>
          <cell r="I506">
            <v>1.7555916478393155E-6</v>
          </cell>
          <cell r="J506">
            <v>1</v>
          </cell>
          <cell r="K506">
            <v>0.83207789709351243</v>
          </cell>
          <cell r="L506">
            <v>5.0488923859434847E-7</v>
          </cell>
          <cell r="M506">
            <v>0.92500000000000004</v>
          </cell>
          <cell r="N506">
            <v>0.76967205481149903</v>
          </cell>
          <cell r="O506">
            <v>7.8284905717489545E-6</v>
          </cell>
          <cell r="P506">
            <v>0.94513235294117537</v>
          </cell>
          <cell r="Q506">
            <v>0.78642374071033661</v>
          </cell>
          <cell r="R506">
            <v>1.3243852978890154E-5</v>
          </cell>
          <cell r="S506">
            <v>0.9794117647058812</v>
          </cell>
          <cell r="T506">
            <v>0.81494688156511563</v>
          </cell>
          <cell r="U506">
            <v>4.4304561437726474E-6</v>
          </cell>
          <cell r="V506">
            <v>0.90595588235294011</v>
          </cell>
          <cell r="W506">
            <v>0.753825865447732</v>
          </cell>
          <cell r="X506">
            <v>4.9465058134649094E-5</v>
          </cell>
          <cell r="Y506">
            <v>0.96499999999999997</v>
          </cell>
          <cell r="Z506">
            <v>0.80295517069523947</v>
          </cell>
          <cell r="AA506">
            <v>2.0514273241455164E-6</v>
          </cell>
          <cell r="AB506">
            <v>0.892625</v>
          </cell>
          <cell r="AC506">
            <v>0.74273353289309652</v>
          </cell>
          <cell r="AD506">
            <v>2.4352381869654635E-5</v>
          </cell>
          <cell r="AE506">
            <v>0.92500000000000004</v>
          </cell>
          <cell r="AF506">
            <v>0.76967205481149903</v>
          </cell>
          <cell r="AG506">
            <v>9.0804854677232954E-6</v>
          </cell>
          <cell r="AH506">
            <v>0.94513235294117537</v>
          </cell>
          <cell r="AI506">
            <v>0.78642374071033661</v>
          </cell>
          <cell r="AJ506">
            <v>1.5100872434593677E-5</v>
          </cell>
          <cell r="AK506">
            <v>0.87424742647058729</v>
          </cell>
          <cell r="AL506">
            <v>0.72744196015706142</v>
          </cell>
          <cell r="AM506">
            <v>1.3535514937101871E-4</v>
          </cell>
          <cell r="AN506">
            <v>0.90595588235294011</v>
          </cell>
          <cell r="AO506">
            <v>0.753825865447732</v>
          </cell>
          <cell r="AP506">
            <v>5.605703048598034E-5</v>
          </cell>
          <cell r="AQ506">
            <v>0.892625</v>
          </cell>
          <cell r="AR506">
            <v>0.74273353289309652</v>
          </cell>
          <cell r="AS506">
            <v>2.808091511776325E-5</v>
          </cell>
          <cell r="AT506">
            <v>0.87424742647058729</v>
          </cell>
          <cell r="AU506">
            <v>0.72744196015706142</v>
          </cell>
          <cell r="AV506">
            <v>1.5264348752615022E-4</v>
          </cell>
        </row>
        <row r="507">
          <cell r="B507">
            <v>115</v>
          </cell>
          <cell r="C507">
            <v>0.84931483303428235</v>
          </cell>
          <cell r="D507">
            <v>0.9828431372549008</v>
          </cell>
          <cell r="E507">
            <v>0.83474325501653635</v>
          </cell>
          <cell r="F507">
            <v>7.1516819944414447E-7</v>
          </cell>
          <cell r="G507">
            <v>0.96499999999999997</v>
          </cell>
          <cell r="H507">
            <v>0.81958881387808247</v>
          </cell>
          <cell r="I507">
            <v>3.4593025657736117E-7</v>
          </cell>
          <cell r="J507">
            <v>1</v>
          </cell>
          <cell r="K507">
            <v>0.84931483303428235</v>
          </cell>
          <cell r="L507">
            <v>8.4782062679618339E-8</v>
          </cell>
          <cell r="M507">
            <v>0.92500000000000004</v>
          </cell>
          <cell r="N507">
            <v>0.78561622055671121</v>
          </cell>
          <cell r="O507">
            <v>1.8031201473184898E-6</v>
          </cell>
          <cell r="P507">
            <v>0.94844362745097921</v>
          </cell>
          <cell r="Q507">
            <v>0.80552724109095752</v>
          </cell>
          <cell r="R507">
            <v>2.8285725778136245E-6</v>
          </cell>
          <cell r="S507">
            <v>0.9828431372549008</v>
          </cell>
          <cell r="T507">
            <v>0.83474325501653635</v>
          </cell>
          <cell r="U507">
            <v>8.1986972549412075E-7</v>
          </cell>
          <cell r="V507">
            <v>0.90912990196078325</v>
          </cell>
          <cell r="W507">
            <v>0.77213751089029614</v>
          </cell>
          <cell r="X507">
            <v>1.2177017876874865E-5</v>
          </cell>
          <cell r="Y507">
            <v>0.96499999999999997</v>
          </cell>
          <cell r="Z507">
            <v>0.81958881387808247</v>
          </cell>
          <cell r="AA507">
            <v>4.0422314691737494E-7</v>
          </cell>
          <cell r="AB507">
            <v>0.892625</v>
          </cell>
          <cell r="AC507">
            <v>0.75811965283722627</v>
          </cell>
          <cell r="AD507">
            <v>6.2650512492442572E-6</v>
          </cell>
          <cell r="AE507">
            <v>0.92500000000000004</v>
          </cell>
          <cell r="AF507">
            <v>0.78561622055671121</v>
          </cell>
          <cell r="AG507">
            <v>2.0914895590947509E-6</v>
          </cell>
          <cell r="AH507">
            <v>0.94844362745097921</v>
          </cell>
          <cell r="AI507">
            <v>0.80552724109095752</v>
          </cell>
          <cell r="AJ507">
            <v>3.2251878465909099E-6</v>
          </cell>
          <cell r="AK507">
            <v>0.87731035539215585</v>
          </cell>
          <cell r="AL507">
            <v>0.74511269800913571</v>
          </cell>
          <cell r="AM507">
            <v>3.6892134195213019E-5</v>
          </cell>
          <cell r="AN507">
            <v>0.90912990196078325</v>
          </cell>
          <cell r="AO507">
            <v>0.77213751089029614</v>
          </cell>
          <cell r="AP507">
            <v>1.3799790965456312E-5</v>
          </cell>
          <cell r="AQ507">
            <v>0.892625</v>
          </cell>
          <cell r="AR507">
            <v>0.75811965283722627</v>
          </cell>
          <cell r="AS507">
            <v>7.2242778254757877E-6</v>
          </cell>
          <cell r="AT507">
            <v>0.87731035539215585</v>
          </cell>
          <cell r="AU507">
            <v>0.74511269800913571</v>
          </cell>
          <cell r="AV507">
            <v>4.1604209754917554E-5</v>
          </cell>
        </row>
        <row r="508">
          <cell r="B508">
            <v>116</v>
          </cell>
          <cell r="C508">
            <v>0.86523132831749905</v>
          </cell>
          <cell r="D508">
            <v>0.9862745098039204</v>
          </cell>
          <cell r="E508">
            <v>0.85335560420333634</v>
          </cell>
          <cell r="F508">
            <v>1.1818636875582385E-7</v>
          </cell>
          <cell r="G508">
            <v>0.96499999999999997</v>
          </cell>
          <cell r="H508">
            <v>0.83494823182638656</v>
          </cell>
          <cell r="I508">
            <v>6.2409687904580992E-8</v>
          </cell>
          <cell r="J508">
            <v>1</v>
          </cell>
          <cell r="K508">
            <v>0.86523132831749905</v>
          </cell>
          <cell r="L508">
            <v>1.277539927057623E-8</v>
          </cell>
          <cell r="M508">
            <v>0.92500000000000004</v>
          </cell>
          <cell r="N508">
            <v>0.80033897869368664</v>
          </cell>
          <cell r="O508">
            <v>3.8655971197247752E-7</v>
          </cell>
          <cell r="P508">
            <v>0.95175490196078316</v>
          </cell>
          <cell r="Q508">
            <v>0.82348815805621944</v>
          </cell>
          <cell r="R508">
            <v>5.5008031298187782E-7</v>
          </cell>
          <cell r="S508">
            <v>0.9862745098039204</v>
          </cell>
          <cell r="T508">
            <v>0.85335560420333634</v>
          </cell>
          <cell r="U508">
            <v>1.3548900214564426E-7</v>
          </cell>
          <cell r="V508">
            <v>0.91230392156862639</v>
          </cell>
          <cell r="W508">
            <v>0.78935393388808606</v>
          </cell>
          <cell r="X508">
            <v>2.7746856033580682E-6</v>
          </cell>
          <cell r="Y508">
            <v>0.96499999999999997</v>
          </cell>
          <cell r="Z508">
            <v>0.83494823182638656</v>
          </cell>
          <cell r="AA508">
            <v>7.2926377393297744E-8</v>
          </cell>
          <cell r="AB508">
            <v>0.892625</v>
          </cell>
          <cell r="AC508">
            <v>0.7723271144394076</v>
          </cell>
          <cell r="AD508">
            <v>1.5153927711597702E-6</v>
          </cell>
          <cell r="AE508">
            <v>0.92500000000000004</v>
          </cell>
          <cell r="AF508">
            <v>0.80033897869368664</v>
          </cell>
          <cell r="AG508">
            <v>4.483814363449104E-7</v>
          </cell>
          <cell r="AH508">
            <v>0.95175490196078316</v>
          </cell>
          <cell r="AI508">
            <v>0.82348815805621944</v>
          </cell>
          <cell r="AJ508">
            <v>6.2721117852644792E-7</v>
          </cell>
          <cell r="AK508">
            <v>0.88037328431372441</v>
          </cell>
          <cell r="AL508">
            <v>0.76172654620200297</v>
          </cell>
          <cell r="AM508">
            <v>9.4033365497027516E-6</v>
          </cell>
          <cell r="AN508">
            <v>0.91230392156862639</v>
          </cell>
          <cell r="AO508">
            <v>0.78935393388808606</v>
          </cell>
          <cell r="AP508">
            <v>3.1444547185824787E-6</v>
          </cell>
          <cell r="AQ508">
            <v>0.892625</v>
          </cell>
          <cell r="AR508">
            <v>0.7723271144394076</v>
          </cell>
          <cell r="AS508">
            <v>1.7474108284264117E-6</v>
          </cell>
          <cell r="AT508">
            <v>0.88037328431372441</v>
          </cell>
          <cell r="AU508">
            <v>0.76172654620200297</v>
          </cell>
          <cell r="AV508">
            <v>1.0604384775892933E-5</v>
          </cell>
        </row>
        <row r="509">
          <cell r="B509">
            <v>117</v>
          </cell>
          <cell r="C509">
            <v>0.87999374182823342</v>
          </cell>
          <cell r="D509">
            <v>0.98970588235293999</v>
          </cell>
          <cell r="E509">
            <v>0.87093498272117709</v>
          </cell>
          <cell r="F509">
            <v>1.7331368637599478E-8</v>
          </cell>
          <cell r="G509">
            <v>0.96499999999999997</v>
          </cell>
          <cell r="H509">
            <v>0.84919396086424526</v>
          </cell>
          <cell r="I509">
            <v>1.0300829339814469E-8</v>
          </cell>
          <cell r="J509">
            <v>1</v>
          </cell>
          <cell r="K509">
            <v>0.87999374182823342</v>
          </cell>
          <cell r="L509">
            <v>1.7217235899091499E-9</v>
          </cell>
          <cell r="M509">
            <v>0.92500000000000004</v>
          </cell>
          <cell r="N509">
            <v>0.81399421119111592</v>
          </cell>
          <cell r="O509">
            <v>7.7180906888299186E-8</v>
          </cell>
          <cell r="P509">
            <v>0.95506617647058711</v>
          </cell>
          <cell r="Q509">
            <v>0.84045225832593584</v>
          </cell>
          <cell r="R509">
            <v>9.7095689261442564E-8</v>
          </cell>
          <cell r="S509">
            <v>0.98970588235293999</v>
          </cell>
          <cell r="T509">
            <v>0.87093498272117709</v>
          </cell>
          <cell r="U509">
            <v>1.986870285674087E-8</v>
          </cell>
          <cell r="V509">
            <v>0.91547794117646952</v>
          </cell>
          <cell r="W509">
            <v>0.80561485901708874</v>
          </cell>
          <cell r="X509">
            <v>5.8447660704473946E-7</v>
          </cell>
          <cell r="Y509">
            <v>0.96499999999999997</v>
          </cell>
          <cell r="Z509">
            <v>0.84919396086424526</v>
          </cell>
          <cell r="AA509">
            <v>1.2036627535260024E-8</v>
          </cell>
          <cell r="AB509">
            <v>0.892625</v>
          </cell>
          <cell r="AC509">
            <v>0.78550441379942681</v>
          </cell>
          <cell r="AD509">
            <v>3.4501384496760736E-7</v>
          </cell>
          <cell r="AE509">
            <v>0.92500000000000004</v>
          </cell>
          <cell r="AF509">
            <v>0.81399421119111592</v>
          </cell>
          <cell r="AG509">
            <v>8.9524295515416544E-8</v>
          </cell>
          <cell r="AH509">
            <v>0.95506617647058711</v>
          </cell>
          <cell r="AI509">
            <v>0.84045225832593584</v>
          </cell>
          <cell r="AJ509">
            <v>1.107102004094327E-7</v>
          </cell>
          <cell r="AK509">
            <v>0.88343621323529309</v>
          </cell>
          <cell r="AL509">
            <v>0.77741833895149071</v>
          </cell>
          <cell r="AM509">
            <v>2.2405654769226153E-6</v>
          </cell>
          <cell r="AN509">
            <v>0.91547794117646952</v>
          </cell>
          <cell r="AO509">
            <v>0.80561485901708874</v>
          </cell>
          <cell r="AP509">
            <v>6.623670165364446E-7</v>
          </cell>
          <cell r="AQ509">
            <v>0.892625</v>
          </cell>
          <cell r="AR509">
            <v>0.78550441379942681</v>
          </cell>
          <cell r="AS509">
            <v>3.9783806556766638E-7</v>
          </cell>
          <cell r="AT509">
            <v>0.88343621323529309</v>
          </cell>
          <cell r="AU509">
            <v>0.77741833895149071</v>
          </cell>
          <cell r="AV509">
            <v>2.5267433859549077E-6</v>
          </cell>
        </row>
        <row r="510">
          <cell r="B510">
            <v>118</v>
          </cell>
          <cell r="C510">
            <v>0.89360207356648602</v>
          </cell>
          <cell r="D510">
            <v>0.99313725490195959</v>
          </cell>
          <cell r="E510">
            <v>0.88746951031651888</v>
          </cell>
          <cell r="F510">
            <v>2.236873392677426E-9</v>
          </cell>
          <cell r="G510">
            <v>0.96499999999999997</v>
          </cell>
          <cell r="H510">
            <v>0.86232600099165901</v>
          </cell>
          <cell r="I510">
            <v>1.5534272725507915E-9</v>
          </cell>
          <cell r="J510">
            <v>1</v>
          </cell>
          <cell r="K510">
            <v>0.89360207356648602</v>
          </cell>
          <cell r="L510">
            <v>2.0661760563105822E-10</v>
          </cell>
          <cell r="M510">
            <v>0.92500000000000004</v>
          </cell>
          <cell r="N510">
            <v>0.82658191804899961</v>
          </cell>
          <cell r="O510">
            <v>1.4356095466743124E-8</v>
          </cell>
          <cell r="P510">
            <v>0.95837745098039095</v>
          </cell>
          <cell r="Q510">
            <v>0.85640807745544067</v>
          </cell>
          <cell r="R510">
            <v>1.5491397947949843E-8</v>
          </cell>
          <cell r="S510">
            <v>0.99313725490195959</v>
          </cell>
          <cell r="T510">
            <v>0.88746951031651888</v>
          </cell>
          <cell r="U510">
            <v>2.5643544775130586E-9</v>
          </cell>
          <cell r="V510">
            <v>0.91865196078431266</v>
          </cell>
          <cell r="W510">
            <v>0.82090929704278004</v>
          </cell>
          <cell r="X510">
            <v>1.136135676616053E-7</v>
          </cell>
          <cell r="Y510">
            <v>0.96499999999999997</v>
          </cell>
          <cell r="Z510">
            <v>0.86232600099165901</v>
          </cell>
          <cell r="AA510">
            <v>1.8151961231449262E-9</v>
          </cell>
          <cell r="AB510">
            <v>0.892625</v>
          </cell>
          <cell r="AC510">
            <v>0.79765155091728457</v>
          </cell>
          <cell r="AD510">
            <v>7.4003946923640614E-8</v>
          </cell>
          <cell r="AE510">
            <v>0.92500000000000004</v>
          </cell>
          <cell r="AF510">
            <v>0.82658191804899961</v>
          </cell>
          <cell r="AG510">
            <v>1.6652037204904699E-8</v>
          </cell>
          <cell r="AH510">
            <v>0.95837745098039095</v>
          </cell>
          <cell r="AI510">
            <v>0.85640807745544067</v>
          </cell>
          <cell r="AJ510">
            <v>1.7663562455608042E-8</v>
          </cell>
          <cell r="AK510">
            <v>0.88649914215686165</v>
          </cell>
          <cell r="AL510">
            <v>0.7921774716462826</v>
          </cell>
          <cell r="AM510">
            <v>4.9870878554138109E-7</v>
          </cell>
          <cell r="AN510">
            <v>0.91865196078431266</v>
          </cell>
          <cell r="AO510">
            <v>0.82090929704278004</v>
          </cell>
          <cell r="AP510">
            <v>1.287543058918671E-7</v>
          </cell>
          <cell r="AQ510">
            <v>0.892625</v>
          </cell>
          <cell r="AR510">
            <v>0.79765155091728457</v>
          </cell>
          <cell r="AS510">
            <v>8.5334509086838673E-8</v>
          </cell>
          <cell r="AT510">
            <v>0.88649914215686165</v>
          </cell>
          <cell r="AU510">
            <v>0.7921774716462826</v>
          </cell>
          <cell r="AV510">
            <v>5.6240673988917791E-7</v>
          </cell>
        </row>
        <row r="511">
          <cell r="B511">
            <v>119</v>
          </cell>
          <cell r="C511">
            <v>0.90605632353225651</v>
          </cell>
          <cell r="D511">
            <v>0.99656862745097918</v>
          </cell>
          <cell r="E511">
            <v>0.90294730673582124</v>
          </cell>
          <cell r="F511">
            <v>2.5171645823794051E-10</v>
          </cell>
          <cell r="G511">
            <v>0.96499999999999997</v>
          </cell>
          <cell r="H511">
            <v>0.8743443522086275</v>
          </cell>
          <cell r="I511">
            <v>2.1386654478068751E-10</v>
          </cell>
          <cell r="J511">
            <v>1</v>
          </cell>
          <cell r="K511">
            <v>0.90605632353225651</v>
          </cell>
          <cell r="L511">
            <v>2.1983684803802135E-11</v>
          </cell>
          <cell r="M511">
            <v>0.92500000000000004</v>
          </cell>
          <cell r="N511">
            <v>0.83810209926733736</v>
          </cell>
          <cell r="O511">
            <v>2.4896065401480442E-9</v>
          </cell>
          <cell r="P511">
            <v>0.96168872549019491</v>
          </cell>
          <cell r="Q511">
            <v>0.87134415100006746</v>
          </cell>
          <cell r="R511">
            <v>2.2244396142489592E-9</v>
          </cell>
          <cell r="S511">
            <v>0.99656862745097918</v>
          </cell>
          <cell r="T511">
            <v>0.90294730673582124</v>
          </cell>
          <cell r="U511">
            <v>2.8856806507657183E-10</v>
          </cell>
          <cell r="V511">
            <v>0.9218259803921558</v>
          </cell>
          <cell r="W511">
            <v>0.83522625873063461</v>
          </cell>
          <cell r="X511">
            <v>2.0347133697994568E-8</v>
          </cell>
          <cell r="Y511">
            <v>0.96499999999999997</v>
          </cell>
          <cell r="Z511">
            <v>0.8743443522086275</v>
          </cell>
          <cell r="AA511">
            <v>2.4990530925779897E-10</v>
          </cell>
          <cell r="AB511">
            <v>0.892625</v>
          </cell>
          <cell r="AC511">
            <v>0.80876852579298042</v>
          </cell>
          <cell r="AD511">
            <v>1.4974583885998269E-8</v>
          </cell>
          <cell r="AE511">
            <v>0.92500000000000004</v>
          </cell>
          <cell r="AF511">
            <v>0.83810209926733736</v>
          </cell>
          <cell r="AG511">
            <v>2.8877643526512707E-9</v>
          </cell>
          <cell r="AH511">
            <v>0.96168872549019491</v>
          </cell>
          <cell r="AI511">
            <v>0.87134415100006746</v>
          </cell>
          <cell r="AJ511">
            <v>2.5363448919866562E-9</v>
          </cell>
          <cell r="AK511">
            <v>0.88956207107843033</v>
          </cell>
          <cell r="AL511">
            <v>0.80599333967506248</v>
          </cell>
          <cell r="AM511">
            <v>1.0364292072342164E-7</v>
          </cell>
          <cell r="AN511">
            <v>0.9218259803921558</v>
          </cell>
          <cell r="AO511">
            <v>0.83522625873063461</v>
          </cell>
          <cell r="AP511">
            <v>2.3058699150943407E-8</v>
          </cell>
          <cell r="AQ511">
            <v>0.892625</v>
          </cell>
          <cell r="AR511">
            <v>0.80876852579298042</v>
          </cell>
          <cell r="AS511">
            <v>1.7267305566956692E-8</v>
          </cell>
          <cell r="AT511">
            <v>0.88956207107843033</v>
          </cell>
          <cell r="AU511">
            <v>0.80599333967506248</v>
          </cell>
          <cell r="AV511">
            <v>1.1688079064694044E-7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2.4429760210912303E-11</v>
          </cell>
          <cell r="G512">
            <v>1</v>
          </cell>
          <cell r="H512">
            <v>1</v>
          </cell>
          <cell r="I512">
            <v>2.6873539225319864E-11</v>
          </cell>
          <cell r="J512">
            <v>1</v>
          </cell>
          <cell r="K512">
            <v>1</v>
          </cell>
          <cell r="L512">
            <v>2.0652281727772367E-12</v>
          </cell>
          <cell r="M512">
            <v>1</v>
          </cell>
          <cell r="N512">
            <v>1</v>
          </cell>
          <cell r="O512">
            <v>4.0306207250027574E-10</v>
          </cell>
          <cell r="P512">
            <v>1</v>
          </cell>
          <cell r="Q512">
            <v>1</v>
          </cell>
          <cell r="R512">
            <v>2.8618716712028229E-10</v>
          </cell>
          <cell r="S512">
            <v>1</v>
          </cell>
          <cell r="T512">
            <v>1</v>
          </cell>
          <cell r="U512">
            <v>2.8006307905714099E-11</v>
          </cell>
          <cell r="V512">
            <v>1</v>
          </cell>
          <cell r="W512">
            <v>1</v>
          </cell>
          <cell r="X512">
            <v>3.3526733435265428E-9</v>
          </cell>
          <cell r="Y512">
            <v>1</v>
          </cell>
          <cell r="Z512">
            <v>1</v>
          </cell>
          <cell r="AA512">
            <v>3.1402013521292009E-11</v>
          </cell>
          <cell r="AB512">
            <v>1</v>
          </cell>
          <cell r="AC512">
            <v>1</v>
          </cell>
          <cell r="AD512">
            <v>2.8636117521561289E-9</v>
          </cell>
          <cell r="AE512">
            <v>1</v>
          </cell>
          <cell r="AF512">
            <v>1</v>
          </cell>
          <cell r="AG512">
            <v>4.6752298650485724E-10</v>
          </cell>
          <cell r="AH512">
            <v>1</v>
          </cell>
          <cell r="AI512">
            <v>1</v>
          </cell>
          <cell r="AJ512">
            <v>3.2631560543518544E-10</v>
          </cell>
          <cell r="AK512">
            <v>1</v>
          </cell>
          <cell r="AL512">
            <v>1</v>
          </cell>
          <cell r="AM512">
            <v>2.010741691587329E-8</v>
          </cell>
          <cell r="AN512">
            <v>1</v>
          </cell>
          <cell r="AO512">
            <v>1</v>
          </cell>
          <cell r="AP512">
            <v>3.7994681279056842E-9</v>
          </cell>
          <cell r="AQ512">
            <v>1</v>
          </cell>
          <cell r="AR512">
            <v>1</v>
          </cell>
          <cell r="AS512">
            <v>3.3020522991522041E-9</v>
          </cell>
          <cell r="AT512">
            <v>1</v>
          </cell>
          <cell r="AU512">
            <v>1</v>
          </cell>
          <cell r="AV512">
            <v>2.2675651849551109E-8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workbookViewId="0">
      <pane ySplit="3" topLeftCell="A4" activePane="bottomLeft" state="frozen"/>
      <selection pane="bottomLeft" activeCell="R5" sqref="R5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269.10603162932995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269.10603162932995</v>
      </c>
      <c r="K4" s="11">
        <f>J4*C10</f>
        <v>107.64241265173199</v>
      </c>
      <c r="L4" s="24">
        <f>$C$14</f>
        <v>37.674844428106198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269.10603162932995</v>
      </c>
      <c r="AE4" s="5">
        <f>-$W4*K4</f>
        <v>-107.64241265173199</v>
      </c>
      <c r="AF4" s="5">
        <f>-$W4*L4</f>
        <v>-37.674844428106198</v>
      </c>
      <c r="AG4" s="5"/>
      <c r="AH4" s="5">
        <f>SUM(AD4:AG4)</f>
        <v>123.78877454949175</v>
      </c>
      <c r="AI4" s="42">
        <f>Y4-AA4</f>
        <v>0</v>
      </c>
      <c r="AJ4" s="42"/>
      <c r="AK4" s="42">
        <f>SUM(AH4:AJ4)</f>
        <v>123.78877454949175</v>
      </c>
      <c r="AM4" s="36">
        <f>AK31</f>
        <v>-194878.26252651637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269.10603162932995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 H'!$B$10:$O$129, 4)</f>
        <v>11.192417358972918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1.1192417358972919E-2</v>
      </c>
      <c r="V5" s="39">
        <f>MIN(S5*T5,T5-U5)</f>
        <v>3.4608985999999998E-3</v>
      </c>
      <c r="W5" s="32">
        <f>T5-SUM(U5:V5)</f>
        <v>0.9853466840410271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5.9340434818334371</v>
      </c>
      <c r="AC5" s="32"/>
      <c r="AD5" s="5">
        <f t="shared" ref="AD5:AD14" si="6">$W5*J5</f>
        <v>265.16273592140004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-6740.398313676902</v>
      </c>
      <c r="AH5" s="5">
        <f t="shared" ref="AH5:AH13" si="9">SUM(AD5:AG5)</f>
        <v>-6475.2355777555022</v>
      </c>
      <c r="AI5" s="42">
        <f>-M5*$W4*(N5-N4)/1000</f>
        <v>0</v>
      </c>
      <c r="AJ5" s="42">
        <f>$D$6*SUM(Y5:Z5,AD5:AE5)</f>
        <v>26.603251042889347</v>
      </c>
      <c r="AK5" s="42">
        <f t="shared" ref="AK5:AK14" si="10">SUM(AH5:AJ5)</f>
        <v>-6448.6323267126127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269.10603162932995</v>
      </c>
      <c r="K6" s="11">
        <f>J6*$C$11</f>
        <v>2.6910603162932993</v>
      </c>
      <c r="L6" s="24">
        <f>$C$15</f>
        <v>29.601663479226293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 H'!$B$10:$O$129, 4)</f>
        <v>12.302973628011879</v>
      </c>
      <c r="S6" s="46">
        <f>VLOOKUP(I6, '[1]Lapse Rates'!$A$4:$F$24, 3)</f>
        <v>3.2267923000000001E-3</v>
      </c>
      <c r="T6" s="56">
        <f t="shared" ref="T6:T14" si="13">W5</f>
        <v>0.9853466840410271</v>
      </c>
      <c r="U6" s="33">
        <f>T6*R6/1000</f>
        <v>1.2122694268205709E-2</v>
      </c>
      <c r="V6" s="39">
        <f t="shared" ref="V6:V24" si="14">MIN(S6*T6,T6-U6)</f>
        <v>3.1795090928941191E-3</v>
      </c>
      <c r="W6" s="32">
        <f>T6-SUM(U6:V6)</f>
        <v>0.97004448067992732</v>
      </c>
      <c r="X6" s="32"/>
      <c r="Y6" s="5">
        <f t="shared" ref="Y6:Z14" si="15">AA5</f>
        <v>0</v>
      </c>
      <c r="Z6" s="5">
        <f t="shared" si="15"/>
        <v>5.9340434818334371</v>
      </c>
      <c r="AA6" s="5">
        <f>O6*W6</f>
        <v>0</v>
      </c>
      <c r="AB6" s="5">
        <f t="shared" si="5"/>
        <v>5.8418891755539191</v>
      </c>
      <c r="AC6" s="32"/>
      <c r="AD6" s="5">
        <f t="shared" si="6"/>
        <v>261.04482069970948</v>
      </c>
      <c r="AE6" s="5">
        <f t="shared" si="7"/>
        <v>-2.6104482069970945</v>
      </c>
      <c r="AF6" s="5">
        <f t="shared" si="8"/>
        <v>-28.71493027696804</v>
      </c>
      <c r="AG6" s="5">
        <f t="shared" ref="AG6:AG14" si="16">-U6*M6</f>
        <v>-7300.6380464472559</v>
      </c>
      <c r="AH6" s="5">
        <f t="shared" si="9"/>
        <v>-7070.9186042315114</v>
      </c>
      <c r="AI6" s="42">
        <f>-M6*($W5*N6-$W4*N5)/1000</f>
        <v>0</v>
      </c>
      <c r="AJ6" s="42">
        <f t="shared" ref="AJ6:AJ14" si="17">$D$6*SUM(Y6:Z6,AD6:AE6)</f>
        <v>25.934541607102947</v>
      </c>
      <c r="AK6" s="42">
        <f>SUM(AH6:AJ6)</f>
        <v>-7044.9840626244086</v>
      </c>
      <c r="AL6" s="48" t="s">
        <v>43</v>
      </c>
      <c r="AM6" s="54">
        <f>AK31/AD31</f>
        <v>-59.221213842119496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1"/>
        <v>3</v>
      </c>
      <c r="J7" s="11">
        <f t="shared" si="2"/>
        <v>269.10603162932995</v>
      </c>
      <c r="K7" s="11">
        <f t="shared" ref="K7:K24" si="18">J7*$C$11</f>
        <v>2.6910603162932993</v>
      </c>
      <c r="L7" s="24">
        <f t="shared" ref="L7:L24" si="19">$C$15</f>
        <v>29.601663479226293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 H'!$B$10:$O$129, 4)</f>
        <v>13.490324424052146</v>
      </c>
      <c r="S7" s="46">
        <f>VLOOKUP(I7, '[1]Lapse Rates'!$A$4:$F$24, 3)</f>
        <v>2.9657235000000001E-3</v>
      </c>
      <c r="T7" s="56">
        <f t="shared" si="13"/>
        <v>0.97004448067992732</v>
      </c>
      <c r="U7" s="33">
        <f t="shared" ref="U7:U14" si="21">T7*R7/1000</f>
        <v>1.3086214750133402E-2</v>
      </c>
      <c r="V7" s="39">
        <f t="shared" si="14"/>
        <v>2.8768837123977565E-3</v>
      </c>
      <c r="W7" s="32">
        <f t="shared" ref="W7:W14" si="22">T7-SUM(U7:V7)</f>
        <v>0.95408138221739613</v>
      </c>
      <c r="X7" s="32"/>
      <c r="Y7" s="5">
        <f t="shared" si="15"/>
        <v>0</v>
      </c>
      <c r="Z7" s="5">
        <f t="shared" si="15"/>
        <v>5.8418891755539191</v>
      </c>
      <c r="AA7" s="5">
        <f t="shared" si="1"/>
        <v>0</v>
      </c>
      <c r="AB7" s="5">
        <f t="shared" si="5"/>
        <v>5.7457547673140024</v>
      </c>
      <c r="AC7" s="32"/>
      <c r="AD7" s="5">
        <f t="shared" si="6"/>
        <v>256.74905461994945</v>
      </c>
      <c r="AE7" s="5">
        <f t="shared" si="7"/>
        <v>-2.5674905461994944</v>
      </c>
      <c r="AF7" s="5">
        <f>-$W7*L7</f>
        <v>-28.242396008194437</v>
      </c>
      <c r="AG7" s="5">
        <f t="shared" si="16"/>
        <v>-7880.8980227580887</v>
      </c>
      <c r="AH7" s="5">
        <f t="shared" si="9"/>
        <v>-7654.9588546925334</v>
      </c>
      <c r="AI7" s="42">
        <f>-M7*($W6*N7-$W5*N6)/1000</f>
        <v>0</v>
      </c>
      <c r="AJ7" s="42">
        <f t="shared" si="17"/>
        <v>25.508300763756711</v>
      </c>
      <c r="AK7" s="42">
        <f t="shared" si="10"/>
        <v>-7629.4505539287766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269.10603162932995</v>
      </c>
      <c r="K8" s="11">
        <f t="shared" si="18"/>
        <v>2.6910603162932993</v>
      </c>
      <c r="L8" s="24">
        <f t="shared" si="19"/>
        <v>29.601663479226293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 H'!$B$10:$O$129, 4)</f>
        <v>14.754882727474468</v>
      </c>
      <c r="S8" s="46">
        <f>VLOOKUP(I8, '[1]Lapse Rates'!$A$4:$F$24, 3)</f>
        <v>2.7812204999999998E-3</v>
      </c>
      <c r="T8" s="56">
        <f t="shared" si="13"/>
        <v>0.95408138221739613</v>
      </c>
      <c r="U8" s="33">
        <f t="shared" si="21"/>
        <v>1.4077358907084425E-2</v>
      </c>
      <c r="V8" s="39">
        <f t="shared" si="14"/>
        <v>2.6535106988913575E-3</v>
      </c>
      <c r="W8" s="32">
        <f t="shared" si="22"/>
        <v>0.93735051261142033</v>
      </c>
      <c r="X8" s="32"/>
      <c r="Y8" s="5">
        <f>AA7</f>
        <v>0</v>
      </c>
      <c r="Z8" s="5">
        <f t="shared" si="15"/>
        <v>5.7457547673140024</v>
      </c>
      <c r="AA8" s="5">
        <f t="shared" si="1"/>
        <v>0</v>
      </c>
      <c r="AB8" s="5">
        <f t="shared" si="5"/>
        <v>5.6449966185946305</v>
      </c>
      <c r="AC8" s="32"/>
      <c r="AD8" s="5">
        <f>$W8*J8</f>
        <v>252.24667669457753</v>
      </c>
      <c r="AE8" s="5">
        <f t="shared" si="7"/>
        <v>-2.522466766945775</v>
      </c>
      <c r="AF8" s="5">
        <f t="shared" si="8"/>
        <v>-27.747134436403524</v>
      </c>
      <c r="AG8" s="5">
        <f t="shared" si="16"/>
        <v>-8477.7937772545465</v>
      </c>
      <c r="AH8" s="5">
        <f t="shared" si="9"/>
        <v>-8255.8167017633186</v>
      </c>
      <c r="AI8" s="42">
        <f t="shared" ref="AI8:AI14" si="23">-M8*($W7*N8-$W6*N7)/1000</f>
        <v>0</v>
      </c>
      <c r="AJ8" s="42">
        <f>$D$6*SUM(Y8:Z8,AD8:AE8)</f>
        <v>25.061603536574182</v>
      </c>
      <c r="AK8" s="42">
        <f t="shared" si="10"/>
        <v>-8230.7550982267439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269.10603162932995</v>
      </c>
      <c r="K9" s="11">
        <f t="shared" si="18"/>
        <v>2.6910603162932993</v>
      </c>
      <c r="L9" s="24">
        <f t="shared" si="19"/>
        <v>29.601663479226293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 H'!$B$10:$O$129, 4)</f>
        <v>16.179118078812831</v>
      </c>
      <c r="S9" s="46">
        <f>VLOOKUP(I9, '[1]Lapse Rates'!$A$4:$F$24, 3)</f>
        <v>2.4845683E-3</v>
      </c>
      <c r="T9" s="56">
        <f>W8</f>
        <v>0.93735051261142033</v>
      </c>
      <c r="U9" s="33">
        <f t="shared" si="21"/>
        <v>1.5165504624775904E-2</v>
      </c>
      <c r="V9" s="39">
        <f t="shared" si="14"/>
        <v>2.3289113696230851E-3</v>
      </c>
      <c r="W9" s="32">
        <f t="shared" si="22"/>
        <v>0.91985609661702139</v>
      </c>
      <c r="X9" s="32"/>
      <c r="Y9" s="5">
        <f t="shared" si="15"/>
        <v>0</v>
      </c>
      <c r="Z9" s="5">
        <f t="shared" si="15"/>
        <v>5.6449966185946305</v>
      </c>
      <c r="AA9" s="5">
        <f t="shared" si="1"/>
        <v>0</v>
      </c>
      <c r="AB9" s="5">
        <f t="shared" si="5"/>
        <v>5.539640172095722</v>
      </c>
      <c r="AC9" s="32"/>
      <c r="AD9" s="5">
        <f t="shared" si="6"/>
        <v>247.53882383065215</v>
      </c>
      <c r="AE9" s="5">
        <f t="shared" si="7"/>
        <v>-2.4753882383065213</v>
      </c>
      <c r="AF9" s="5">
        <f t="shared" si="8"/>
        <v>-27.229270621371736</v>
      </c>
      <c r="AG9" s="5">
        <f t="shared" si="16"/>
        <v>-9133.1066846741687</v>
      </c>
      <c r="AH9" s="5">
        <f t="shared" si="9"/>
        <v>-8915.2725197031941</v>
      </c>
      <c r="AI9" s="42">
        <f t="shared" si="23"/>
        <v>0</v>
      </c>
      <c r="AJ9" s="42">
        <f t="shared" si="17"/>
        <v>24.59449719989324</v>
      </c>
      <c r="AK9" s="42">
        <f t="shared" si="10"/>
        <v>-8890.6780225033017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269.10603162932995</v>
      </c>
      <c r="K10" s="11">
        <f t="shared" si="18"/>
        <v>2.6910603162932993</v>
      </c>
      <c r="L10" s="24">
        <f t="shared" si="19"/>
        <v>29.601663479226293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 H'!$B$10:$O$129, 4)</f>
        <v>17.7857718085016</v>
      </c>
      <c r="S10" s="46">
        <f>VLOOKUP(I10, '[1]Lapse Rates'!$A$4:$F$24, 3)</f>
        <v>2.4510465999999999E-3</v>
      </c>
      <c r="T10" s="56">
        <f t="shared" si="13"/>
        <v>0.91985609661702139</v>
      </c>
      <c r="U10" s="33">
        <f t="shared" si="21"/>
        <v>1.6360350631089343E-2</v>
      </c>
      <c r="V10" s="39">
        <f t="shared" si="14"/>
        <v>2.2546101581024216E-3</v>
      </c>
      <c r="W10" s="32">
        <f t="shared" si="22"/>
        <v>0.90124113582782961</v>
      </c>
      <c r="X10" s="32"/>
      <c r="Y10" s="5">
        <f t="shared" si="15"/>
        <v>0</v>
      </c>
      <c r="Z10" s="5">
        <f t="shared" si="15"/>
        <v>5.539640172095722</v>
      </c>
      <c r="AA10" s="5">
        <f t="shared" si="1"/>
        <v>0</v>
      </c>
      <c r="AB10" s="5">
        <f t="shared" si="5"/>
        <v>5.4275354798845798</v>
      </c>
      <c r="AC10" s="32"/>
      <c r="AD10" s="5">
        <f t="shared" si="6"/>
        <v>242.52942560373717</v>
      </c>
      <c r="AE10" s="5">
        <f t="shared" si="7"/>
        <v>-2.4252942560373714</v>
      </c>
      <c r="AF10" s="5">
        <f t="shared" si="8"/>
        <v>-26.678236816411086</v>
      </c>
      <c r="AG10" s="5">
        <f>-U10*M10</f>
        <v>-9852.6776002103034</v>
      </c>
      <c r="AH10" s="5">
        <f t="shared" si="9"/>
        <v>-9639.2517056790148</v>
      </c>
      <c r="AI10" s="42">
        <f t="shared" si="23"/>
        <v>0</v>
      </c>
      <c r="AJ10" s="42">
        <f t="shared" si="17"/>
        <v>24.097653986091942</v>
      </c>
      <c r="AK10" s="42">
        <f t="shared" si="10"/>
        <v>-9615.1540516929235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269.10603162932995</v>
      </c>
      <c r="K11" s="11">
        <f t="shared" si="18"/>
        <v>2.6910603162932993</v>
      </c>
      <c r="L11" s="24">
        <f t="shared" si="19"/>
        <v>29.601663479226293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 H'!$B$10:$O$129, 4)</f>
        <v>19.626873905258748</v>
      </c>
      <c r="S11" s="46">
        <f>VLOOKUP(I11, '[1]Lapse Rates'!$A$4:$F$24, 3)</f>
        <v>2.2232648999999998E-3</v>
      </c>
      <c r="T11" s="56">
        <f t="shared" si="13"/>
        <v>0.90124113582782961</v>
      </c>
      <c r="U11" s="33">
        <f t="shared" si="21"/>
        <v>1.7688546131124982E-2</v>
      </c>
      <c r="V11" s="39">
        <f t="shared" si="14"/>
        <v>2.0036977837221458E-3</v>
      </c>
      <c r="W11" s="32">
        <f t="shared" si="22"/>
        <v>0.88154889191298247</v>
      </c>
      <c r="X11" s="32"/>
      <c r="Y11" s="5">
        <f t="shared" si="15"/>
        <v>0</v>
      </c>
      <c r="Z11" s="5">
        <f t="shared" si="15"/>
        <v>5.4275354798845798</v>
      </c>
      <c r="AA11" s="5">
        <f t="shared" si="1"/>
        <v>0</v>
      </c>
      <c r="AB11" s="5">
        <f t="shared" si="5"/>
        <v>5.3089430762786352</v>
      </c>
      <c r="AC11" s="32"/>
      <c r="AD11" s="5">
        <f t="shared" si="6"/>
        <v>237.23012398993583</v>
      </c>
      <c r="AE11" s="5">
        <f t="shared" si="7"/>
        <v>-2.3723012398993584</v>
      </c>
      <c r="AF11" s="5">
        <f t="shared" si="8"/>
        <v>-26.095313638892939</v>
      </c>
      <c r="AG11" s="5">
        <f t="shared" si="16"/>
        <v>-10652.555448001267</v>
      </c>
      <c r="AH11" s="5">
        <f t="shared" si="9"/>
        <v>-10443.792938890123</v>
      </c>
      <c r="AI11" s="42">
        <f t="shared" si="23"/>
        <v>0</v>
      </c>
      <c r="AJ11" s="42">
        <f t="shared" si="17"/>
        <v>23.571993642355256</v>
      </c>
      <c r="AK11" s="42">
        <f t="shared" si="10"/>
        <v>-10420.220945247767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269.10603162932995</v>
      </c>
      <c r="K12" s="11">
        <f t="shared" si="18"/>
        <v>2.6910603162932993</v>
      </c>
      <c r="L12" s="24">
        <f t="shared" si="19"/>
        <v>29.601663479226293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 H'!$B$10:$O$129, 4)</f>
        <v>21.751034803795896</v>
      </c>
      <c r="S12" s="46">
        <f>VLOOKUP(I12, '[1]Lapse Rates'!$A$4:$F$24, 3)</f>
        <v>2.1873403E-3</v>
      </c>
      <c r="T12" s="56">
        <f t="shared" si="13"/>
        <v>0.88154889191298247</v>
      </c>
      <c r="U12" s="33">
        <f t="shared" si="21"/>
        <v>1.9174600629246988E-2</v>
      </c>
      <c r="V12" s="39">
        <f t="shared" si="14"/>
        <v>1.9282474177016106E-3</v>
      </c>
      <c r="W12" s="32">
        <f t="shared" si="22"/>
        <v>0.86044604386603385</v>
      </c>
      <c r="X12" s="32"/>
      <c r="Y12" s="5">
        <f t="shared" si="15"/>
        <v>0</v>
      </c>
      <c r="Z12" s="5">
        <f t="shared" si="15"/>
        <v>5.3089430762786352</v>
      </c>
      <c r="AA12" s="5">
        <f t="shared" si="1"/>
        <v>0</v>
      </c>
      <c r="AB12" s="5">
        <f t="shared" si="5"/>
        <v>5.1818556055139773</v>
      </c>
      <c r="AC12" s="32"/>
      <c r="AD12" s="5">
        <f t="shared" si="6"/>
        <v>231.55122029594472</v>
      </c>
      <c r="AE12" s="5">
        <f t="shared" si="7"/>
        <v>-2.315512202959447</v>
      </c>
      <c r="AF12" s="5">
        <f t="shared" si="8"/>
        <v>-25.47063423255392</v>
      </c>
      <c r="AG12" s="5">
        <f t="shared" si="16"/>
        <v>-11547.500562350784</v>
      </c>
      <c r="AH12" s="5">
        <f t="shared" si="9"/>
        <v>-11343.735488490353</v>
      </c>
      <c r="AI12" s="42">
        <f t="shared" si="23"/>
        <v>0</v>
      </c>
      <c r="AJ12" s="42">
        <f t="shared" si="17"/>
        <v>23.008830279704792</v>
      </c>
      <c r="AK12" s="42">
        <f t="shared" si="10"/>
        <v>-11320.726658210648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269.10603162932995</v>
      </c>
      <c r="K13" s="11">
        <f t="shared" si="18"/>
        <v>2.6910603162932993</v>
      </c>
      <c r="L13" s="24">
        <f t="shared" si="19"/>
        <v>29.601663479226293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 H'!$B$10:$O$129, 4)</f>
        <v>24.202832029560426</v>
      </c>
      <c r="S13" s="46">
        <f>VLOOKUP(I13, '[1]Lapse Rates'!$A$4:$F$24, 3)</f>
        <v>1.9768835000000002E-3</v>
      </c>
      <c r="T13" s="56">
        <f t="shared" si="13"/>
        <v>0.86044604386603385</v>
      </c>
      <c r="U13" s="33">
        <f t="shared" si="21"/>
        <v>2.0825231070189399E-2</v>
      </c>
      <c r="V13" s="39">
        <f t="shared" si="14"/>
        <v>1.7010015867590387E-3</v>
      </c>
      <c r="W13" s="32">
        <f t="shared" si="22"/>
        <v>0.83791981120908543</v>
      </c>
      <c r="X13" s="32"/>
      <c r="Y13" s="5">
        <f t="shared" si="15"/>
        <v>0</v>
      </c>
      <c r="Z13" s="5">
        <f t="shared" si="15"/>
        <v>5.1818556055139773</v>
      </c>
      <c r="AA13" s="5">
        <f t="shared" si="1"/>
        <v>0</v>
      </c>
      <c r="AB13" s="5">
        <f t="shared" si="5"/>
        <v>5.0461960998463633</v>
      </c>
      <c r="AC13" s="32"/>
      <c r="AD13" s="5">
        <f t="shared" si="6"/>
        <v>225.48927521807431</v>
      </c>
      <c r="AE13" s="5">
        <f t="shared" si="7"/>
        <v>-2.2548927521807429</v>
      </c>
      <c r="AF13" s="5">
        <f t="shared" si="8"/>
        <v>-24.803820273988173</v>
      </c>
      <c r="AG13" s="5">
        <f t="shared" si="16"/>
        <v>-12541.558082169091</v>
      </c>
      <c r="AH13" s="5">
        <f t="shared" si="9"/>
        <v>-12343.127519977186</v>
      </c>
      <c r="AI13" s="42">
        <f t="shared" si="23"/>
        <v>0</v>
      </c>
      <c r="AJ13" s="42">
        <f t="shared" si="17"/>
        <v>22.407632954805081</v>
      </c>
      <c r="AK13" s="42">
        <f t="shared" si="10"/>
        <v>-12320.719887022382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37.674844428106198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269.10603162932995</v>
      </c>
      <c r="K14" s="11">
        <f t="shared" si="18"/>
        <v>2.6910603162932993</v>
      </c>
      <c r="L14" s="24">
        <f t="shared" si="19"/>
        <v>29.601663479226293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 H'!$B$10:$O$129, 4)</f>
        <v>27.123933987204254</v>
      </c>
      <c r="S14" s="46">
        <f>VLOOKUP(I14, '[1]Lapse Rates'!$A$4:$F$24, 3)</f>
        <v>1.6914747999999999E-3</v>
      </c>
      <c r="T14" s="56">
        <f t="shared" si="13"/>
        <v>0.83791981120908543</v>
      </c>
      <c r="U14" s="33">
        <f t="shared" si="21"/>
        <v>2.2727681645805884E-2</v>
      </c>
      <c r="V14" s="39">
        <f t="shared" si="14"/>
        <v>1.4173202450809255E-3</v>
      </c>
      <c r="W14" s="32">
        <f t="shared" si="22"/>
        <v>0.81377480931819868</v>
      </c>
      <c r="X14" s="32"/>
      <c r="Y14" s="5">
        <f t="shared" si="15"/>
        <v>0</v>
      </c>
      <c r="Z14" s="5">
        <f t="shared" si="15"/>
        <v>5.0461960998463633</v>
      </c>
      <c r="AA14" s="5">
        <f t="shared" si="1"/>
        <v>0</v>
      </c>
      <c r="AB14" s="5">
        <f t="shared" si="5"/>
        <v>4.9007878964088949</v>
      </c>
      <c r="AC14" s="32"/>
      <c r="AD14" s="5">
        <f t="shared" si="6"/>
        <v>218.99170957553511</v>
      </c>
      <c r="AE14" s="5">
        <f t="shared" si="7"/>
        <v>-2.1899170957553511</v>
      </c>
      <c r="AF14" s="5">
        <f t="shared" si="8"/>
        <v>-24.089088053308863</v>
      </c>
      <c r="AG14" s="5">
        <f t="shared" si="16"/>
        <v>-13687.268989872031</v>
      </c>
      <c r="AH14" s="5">
        <f>SUM(AD14:AG14)</f>
        <v>-13494.55628544556</v>
      </c>
      <c r="AI14" s="42">
        <f t="shared" si="23"/>
        <v>0</v>
      </c>
      <c r="AJ14" s="42">
        <f t="shared" si="17"/>
        <v>21.763287679661321</v>
      </c>
      <c r="AK14" s="42">
        <f t="shared" si="10"/>
        <v>-13472.792997765899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29.601663479226293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269.10603162932995</v>
      </c>
      <c r="K15" s="11">
        <f t="shared" si="18"/>
        <v>2.6910603162932993</v>
      </c>
      <c r="L15" s="24">
        <f t="shared" si="19"/>
        <v>29.601663479226293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 H'!$B$10:$O$129, 4)</f>
        <v>30.494984551881327</v>
      </c>
      <c r="S15" s="46">
        <f>VLOOKUP(I15, '[1]Lapse Rates'!$A$4:$F$24, 3)</f>
        <v>1.5867464999999999E-3</v>
      </c>
      <c r="T15" s="56">
        <f t="shared" ref="T15:T24" si="25">W14</f>
        <v>0.81377480931819868</v>
      </c>
      <c r="U15" s="33">
        <f t="shared" ref="U15:U24" si="26">T15*R15/1000</f>
        <v>2.4816050238868639E-2</v>
      </c>
      <c r="V15" s="39">
        <f t="shared" si="14"/>
        <v>1.291254330473819E-3</v>
      </c>
      <c r="W15" s="32">
        <f t="shared" ref="W15:W24" si="27">T15-SUM(U15:V15)</f>
        <v>0.78766750474885616</v>
      </c>
      <c r="X15" s="31"/>
      <c r="Y15" s="5">
        <f t="shared" ref="Y15:Y24" si="28">AA14</f>
        <v>0</v>
      </c>
      <c r="Z15" s="5">
        <f t="shared" ref="Z15:Z24" si="29">AB14</f>
        <v>4.9007878964088949</v>
      </c>
      <c r="AA15" s="5">
        <f t="shared" ref="AA15:AA24" si="30">O15*W15</f>
        <v>0</v>
      </c>
      <c r="AB15" s="5">
        <f t="shared" ref="AB15:AB24" si="31">P15*W15</f>
        <v>4.7435621371739893</v>
      </c>
      <c r="AC15" s="32"/>
      <c r="AD15" s="5">
        <f t="shared" ref="AD15:AD24" si="32">$W15*J15</f>
        <v>211.96607644634108</v>
      </c>
      <c r="AE15" s="5">
        <f t="shared" ref="AE15:AE24" si="33">-$W15*K15</f>
        <v>-2.1196607644634109</v>
      </c>
      <c r="AF15" s="5">
        <f t="shared" ref="AF15:AF24" si="34">-$W15*L15</f>
        <v>-23.316268409097518</v>
      </c>
      <c r="AG15" s="5">
        <f t="shared" ref="AG15:AG24" si="35">-U15*M15</f>
        <v>-14944.945119303622</v>
      </c>
      <c r="AH15" s="5">
        <f t="shared" ref="AH15:AH24" si="36">SUM(AD15:AG15)</f>
        <v>-14758.414972030841</v>
      </c>
      <c r="AI15" s="42">
        <f t="shared" ref="AI15:AI24" si="37">-M15*($W14*N15-$W13*N14)/1000</f>
        <v>0</v>
      </c>
      <c r="AJ15" s="42">
        <f t="shared" ref="AJ15:AJ24" si="38">$D$6*SUM(Y15:Z15,AD15:AE15)</f>
        <v>21.066700671029913</v>
      </c>
      <c r="AK15" s="42">
        <f t="shared" ref="AK15:AK24" si="39">SUM(AH15:AJ15)</f>
        <v>-14737.348271359811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269.10603162932995</v>
      </c>
      <c r="K16" s="11">
        <f t="shared" si="18"/>
        <v>2.6910603162932993</v>
      </c>
      <c r="L16" s="24">
        <f t="shared" si="19"/>
        <v>29.601663479226293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 H'!$B$10:$O$129, 4)</f>
        <v>34.369804180364781</v>
      </c>
      <c r="S16" s="46">
        <f>VLOOKUP(I16, '[1]Lapse Rates'!$A$4:$F$24, 3)</f>
        <v>1.4412507000000001E-3</v>
      </c>
      <c r="T16" s="56">
        <f t="shared" si="25"/>
        <v>0.78766750474885616</v>
      </c>
      <c r="U16" s="33">
        <f t="shared" si="26"/>
        <v>2.7071977897454733E-2</v>
      </c>
      <c r="V16" s="39">
        <f t="shared" si="14"/>
        <v>1.1352263425865423E-3</v>
      </c>
      <c r="W16" s="32">
        <f t="shared" si="27"/>
        <v>0.75946030050881486</v>
      </c>
      <c r="X16" s="31"/>
      <c r="Y16" s="5">
        <f t="shared" si="28"/>
        <v>0</v>
      </c>
      <c r="Z16" s="5">
        <f t="shared" si="29"/>
        <v>4.7435621371739893</v>
      </c>
      <c r="AA16" s="5">
        <f t="shared" si="30"/>
        <v>0</v>
      </c>
      <c r="AB16" s="5">
        <f t="shared" si="31"/>
        <v>4.5736901731512303</v>
      </c>
      <c r="AC16" s="32"/>
      <c r="AD16" s="5">
        <f t="shared" si="32"/>
        <v>204.37534764994555</v>
      </c>
      <c r="AE16" s="5">
        <f t="shared" si="33"/>
        <v>-2.0437534764994556</v>
      </c>
      <c r="AF16" s="5">
        <f t="shared" si="34"/>
        <v>-22.48128824149401</v>
      </c>
      <c r="AG16" s="5">
        <f t="shared" si="35"/>
        <v>-16303.530177206267</v>
      </c>
      <c r="AH16" s="5">
        <f t="shared" si="36"/>
        <v>-16123.679871274315</v>
      </c>
      <c r="AI16" s="42">
        <f t="shared" si="37"/>
        <v>0</v>
      </c>
      <c r="AJ16" s="42">
        <f t="shared" si="38"/>
        <v>20.314072834071833</v>
      </c>
      <c r="AK16" s="42">
        <f t="shared" si="39"/>
        <v>-16103.365798440243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269.10603162932995</v>
      </c>
      <c r="K17" s="11">
        <f t="shared" si="18"/>
        <v>2.6910603162932993</v>
      </c>
      <c r="L17" s="24">
        <f t="shared" si="19"/>
        <v>29.601663479226293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 H'!$B$10:$O$129, 4)</f>
        <v>38.84924430317232</v>
      </c>
      <c r="S17" s="46">
        <f>VLOOKUP(I17, '[1]Lapse Rates'!$A$4:$F$24, 3)</f>
        <v>1.3481251E-3</v>
      </c>
      <c r="T17" s="56">
        <f t="shared" si="25"/>
        <v>0.75946030050881486</v>
      </c>
      <c r="U17" s="33">
        <f t="shared" si="26"/>
        <v>2.9504458753027613E-2</v>
      </c>
      <c r="V17" s="39">
        <f t="shared" si="14"/>
        <v>1.0238474935694761E-3</v>
      </c>
      <c r="W17" s="32">
        <f t="shared" si="27"/>
        <v>0.72893199426221778</v>
      </c>
      <c r="X17" s="31"/>
      <c r="Y17" s="5">
        <f t="shared" si="28"/>
        <v>0</v>
      </c>
      <c r="Z17" s="5">
        <f t="shared" si="29"/>
        <v>4.5736901731512303</v>
      </c>
      <c r="AA17" s="5">
        <f t="shared" si="30"/>
        <v>0</v>
      </c>
      <c r="AB17" s="5">
        <f t="shared" si="31"/>
        <v>4.3898398597254111</v>
      </c>
      <c r="AC17" s="32"/>
      <c r="AD17" s="5">
        <f t="shared" si="32"/>
        <v>196.15999630355893</v>
      </c>
      <c r="AE17" s="5">
        <f t="shared" si="33"/>
        <v>-1.9615999630355891</v>
      </c>
      <c r="AF17" s="5">
        <f t="shared" si="34"/>
        <v>-21.577599593391483</v>
      </c>
      <c r="AG17" s="5">
        <f t="shared" si="35"/>
        <v>-17768.440690377065</v>
      </c>
      <c r="AH17" s="5">
        <f t="shared" si="36"/>
        <v>-17595.819893629934</v>
      </c>
      <c r="AI17" s="42">
        <f t="shared" si="37"/>
        <v>0</v>
      </c>
      <c r="AJ17" s="42">
        <f t="shared" si="38"/>
        <v>19.499541686991478</v>
      </c>
      <c r="AK17" s="42">
        <f t="shared" si="39"/>
        <v>-17576.320351942944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269.10603162932995</v>
      </c>
      <c r="K18" s="11">
        <f t="shared" si="18"/>
        <v>2.6910603162932993</v>
      </c>
      <c r="L18" s="24">
        <f t="shared" si="19"/>
        <v>29.601663479226293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 H'!$B$10:$O$129, 4)</f>
        <v>43.863208174768594</v>
      </c>
      <c r="S18" s="46">
        <f>VLOOKUP(I18, '[1]Lapse Rates'!$A$4:$F$24, 3)</f>
        <v>1.1365788999999999E-3</v>
      </c>
      <c r="T18" s="56">
        <f t="shared" si="25"/>
        <v>0.72893199426221778</v>
      </c>
      <c r="U18" s="33">
        <f t="shared" si="26"/>
        <v>3.1973295809572887E-2</v>
      </c>
      <c r="V18" s="39">
        <f t="shared" si="14"/>
        <v>8.2848872421335774E-4</v>
      </c>
      <c r="W18" s="32">
        <f t="shared" si="27"/>
        <v>0.69613020972843154</v>
      </c>
      <c r="X18" s="31"/>
      <c r="Y18" s="5">
        <f t="shared" si="28"/>
        <v>0</v>
      </c>
      <c r="Z18" s="5">
        <f t="shared" si="29"/>
        <v>4.3898398597254111</v>
      </c>
      <c r="AA18" s="5">
        <f t="shared" si="30"/>
        <v>0</v>
      </c>
      <c r="AB18" s="5">
        <f t="shared" si="31"/>
        <v>4.1922980007454358</v>
      </c>
      <c r="AC18" s="32"/>
      <c r="AD18" s="5">
        <f t="shared" si="32"/>
        <v>187.33283823731139</v>
      </c>
      <c r="AE18" s="5">
        <f t="shared" si="33"/>
        <v>-1.8733283823731137</v>
      </c>
      <c r="AF18" s="5">
        <f t="shared" si="34"/>
        <v>-20.606612206104252</v>
      </c>
      <c r="AG18" s="5">
        <f t="shared" si="35"/>
        <v>-19255.245962103269</v>
      </c>
      <c r="AH18" s="5">
        <f t="shared" si="36"/>
        <v>-19090.393064454434</v>
      </c>
      <c r="AI18" s="42">
        <f t="shared" si="37"/>
        <v>0</v>
      </c>
      <c r="AJ18" s="42">
        <f t="shared" si="38"/>
        <v>18.62422120700851</v>
      </c>
      <c r="AK18" s="42">
        <f t="shared" si="39"/>
        <v>-19071.768843247424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269.10603162932995</v>
      </c>
      <c r="K19" s="11">
        <f t="shared" si="18"/>
        <v>2.6910603162932993</v>
      </c>
      <c r="L19" s="24">
        <f t="shared" si="19"/>
        <v>29.601663479226293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 H'!$B$10:$O$129, 4)</f>
        <v>49.448761425264038</v>
      </c>
      <c r="S19" s="46">
        <f>VLOOKUP(I19, '[1]Lapse Rates'!$A$4:$F$24, 3)</f>
        <v>1.0075606E-3</v>
      </c>
      <c r="T19" s="56">
        <f t="shared" si="25"/>
        <v>0.69613020972843154</v>
      </c>
      <c r="U19" s="33">
        <f t="shared" si="26"/>
        <v>3.442277666178023E-2</v>
      </c>
      <c r="V19" s="39">
        <f t="shared" si="14"/>
        <v>7.0139337179210429E-4</v>
      </c>
      <c r="W19" s="32">
        <f t="shared" si="27"/>
        <v>0.66100603969485916</v>
      </c>
      <c r="X19" s="31"/>
      <c r="Y19" s="5">
        <f t="shared" si="28"/>
        <v>0</v>
      </c>
      <c r="Z19" s="5">
        <f t="shared" si="29"/>
        <v>4.1922980007454358</v>
      </c>
      <c r="AA19" s="5">
        <f t="shared" si="30"/>
        <v>0</v>
      </c>
      <c r="AB19" s="5">
        <f t="shared" si="31"/>
        <v>3.9807700627939533</v>
      </c>
      <c r="AC19" s="32"/>
      <c r="AD19" s="5">
        <f t="shared" si="32"/>
        <v>177.88071222530289</v>
      </c>
      <c r="AE19" s="5">
        <f t="shared" si="33"/>
        <v>-1.7788071222530288</v>
      </c>
      <c r="AF19" s="5">
        <f t="shared" si="34"/>
        <v>-19.566878344783319</v>
      </c>
      <c r="AG19" s="5">
        <f t="shared" si="35"/>
        <v>-20730.394366247245</v>
      </c>
      <c r="AH19" s="5">
        <f t="shared" si="36"/>
        <v>-20573.859339488979</v>
      </c>
      <c r="AI19" s="42">
        <f t="shared" si="37"/>
        <v>0</v>
      </c>
      <c r="AJ19" s="42">
        <f t="shared" si="38"/>
        <v>17.686861324482319</v>
      </c>
      <c r="AK19" s="42">
        <f t="shared" si="39"/>
        <v>-20556.172478164499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269.10603162932995</v>
      </c>
      <c r="K20" s="11">
        <f t="shared" si="18"/>
        <v>2.6910603162932993</v>
      </c>
      <c r="L20" s="24">
        <f t="shared" si="19"/>
        <v>29.601663479226293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 H'!$B$10:$O$129, 4)</f>
        <v>55.55265106072698</v>
      </c>
      <c r="S20" s="46">
        <f>VLOOKUP(I20, '[1]Lapse Rates'!$A$4:$F$24, 3)</f>
        <v>8.9731130000000002E-4</v>
      </c>
      <c r="T20" s="56">
        <f t="shared" si="25"/>
        <v>0.66100603969485916</v>
      </c>
      <c r="U20" s="33">
        <f t="shared" si="26"/>
        <v>3.6720637872201554E-2</v>
      </c>
      <c r="V20" s="39">
        <f t="shared" si="14"/>
        <v>5.9312818878644574E-4</v>
      </c>
      <c r="W20" s="32">
        <f t="shared" si="27"/>
        <v>0.62369227363387114</v>
      </c>
      <c r="X20" s="31"/>
      <c r="Y20" s="5">
        <f t="shared" si="28"/>
        <v>0</v>
      </c>
      <c r="Z20" s="5">
        <f t="shared" si="29"/>
        <v>3.9807700627939533</v>
      </c>
      <c r="AA20" s="5">
        <f t="shared" si="30"/>
        <v>0</v>
      </c>
      <c r="AB20" s="5">
        <f t="shared" si="31"/>
        <v>3.7560557425825256</v>
      </c>
      <c r="AC20" s="32"/>
      <c r="AD20" s="5">
        <f t="shared" si="32"/>
        <v>167.83935271548523</v>
      </c>
      <c r="AE20" s="5">
        <f t="shared" si="33"/>
        <v>-1.6783935271548522</v>
      </c>
      <c r="AF20" s="5">
        <f t="shared" si="34"/>
        <v>-18.462328798703375</v>
      </c>
      <c r="AG20" s="5">
        <f t="shared" si="35"/>
        <v>-22114.23302513807</v>
      </c>
      <c r="AH20" s="5">
        <f>SUM(AD20:AG20)</f>
        <v>-21966.534394748443</v>
      </c>
      <c r="AI20" s="42">
        <f t="shared" si="37"/>
        <v>0</v>
      </c>
      <c r="AJ20" s="42">
        <f t="shared" si="38"/>
        <v>16.6909036395353</v>
      </c>
      <c r="AK20" s="42">
        <f t="shared" si="39"/>
        <v>-21949.84349110891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269.10603162932995</v>
      </c>
      <c r="K21" s="11">
        <f t="shared" si="18"/>
        <v>2.6910603162932993</v>
      </c>
      <c r="L21" s="24">
        <f t="shared" si="19"/>
        <v>29.601663479226293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 H'!$B$10:$O$129, 4)</f>
        <v>62.269827883482627</v>
      </c>
      <c r="S21" s="46">
        <f>VLOOKUP(I21, '[1]Lapse Rates'!$A$4:$F$24, 3)</f>
        <v>7.4594940000000001E-4</v>
      </c>
      <c r="T21" s="56">
        <f t="shared" si="25"/>
        <v>0.62369227363387114</v>
      </c>
      <c r="U21" s="33">
        <f t="shared" si="26"/>
        <v>3.8837210531439105E-2</v>
      </c>
      <c r="V21" s="39">
        <f t="shared" si="14"/>
        <v>4.65242877301822E-4</v>
      </c>
      <c r="W21" s="32">
        <f t="shared" si="27"/>
        <v>0.5843898202251302</v>
      </c>
      <c r="X21" s="31"/>
      <c r="Y21" s="5">
        <f t="shared" si="28"/>
        <v>0</v>
      </c>
      <c r="Z21" s="5">
        <f t="shared" si="29"/>
        <v>3.7560557425825256</v>
      </c>
      <c r="AA21" s="5">
        <f t="shared" si="30"/>
        <v>0</v>
      </c>
      <c r="AB21" s="5">
        <f t="shared" si="31"/>
        <v>3.5193649704435992</v>
      </c>
      <c r="AC21" s="32"/>
      <c r="AD21" s="5">
        <f t="shared" si="32"/>
        <v>157.26282544536232</v>
      </c>
      <c r="AE21" s="5">
        <f t="shared" si="33"/>
        <v>-1.5726282544536232</v>
      </c>
      <c r="AF21" s="5">
        <f t="shared" si="34"/>
        <v>-17.298910798989855</v>
      </c>
      <c r="AG21" s="5">
        <f t="shared" si="35"/>
        <v>-23388.894461138039</v>
      </c>
      <c r="AH21" s="5">
        <f t="shared" si="36"/>
        <v>-23250.503174746122</v>
      </c>
      <c r="AI21" s="42">
        <f t="shared" si="37"/>
        <v>0</v>
      </c>
      <c r="AJ21" s="42">
        <f t="shared" si="38"/>
        <v>15.64167741277549</v>
      </c>
      <c r="AK21" s="42">
        <f t="shared" si="39"/>
        <v>-23234.861497333346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269.10603162932995</v>
      </c>
      <c r="K22" s="11">
        <f t="shared" si="18"/>
        <v>2.6910603162932993</v>
      </c>
      <c r="L22" s="24">
        <f t="shared" si="19"/>
        <v>29.601663479226293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 H'!$B$10:$O$129, 4)</f>
        <v>69.83397138081888</v>
      </c>
      <c r="S22" s="46">
        <f>VLOOKUP(I22, '[1]Lapse Rates'!$A$4:$F$24, 3)</f>
        <v>5.9837330000000002E-4</v>
      </c>
      <c r="T22" s="56">
        <f t="shared" si="25"/>
        <v>0.5843898202251302</v>
      </c>
      <c r="U22" s="33">
        <f t="shared" si="26"/>
        <v>4.0810261980843636E-2</v>
      </c>
      <c r="V22" s="39">
        <f t="shared" si="14"/>
        <v>3.4968326521451793E-4</v>
      </c>
      <c r="W22" s="32">
        <f t="shared" si="27"/>
        <v>0.54322987497907205</v>
      </c>
      <c r="X22" s="31"/>
      <c r="Y22" s="5">
        <f t="shared" si="28"/>
        <v>0</v>
      </c>
      <c r="Z22" s="5">
        <f t="shared" si="29"/>
        <v>3.5193649704435992</v>
      </c>
      <c r="AA22" s="5">
        <f t="shared" si="30"/>
        <v>0</v>
      </c>
      <c r="AB22" s="5">
        <f t="shared" si="31"/>
        <v>3.2714878437877157</v>
      </c>
      <c r="AC22" s="32"/>
      <c r="AD22" s="5">
        <f t="shared" si="32"/>
        <v>146.18643591811511</v>
      </c>
      <c r="AE22" s="5">
        <f t="shared" si="33"/>
        <v>-1.4618643591811511</v>
      </c>
      <c r="AF22" s="5">
        <f t="shared" si="34"/>
        <v>-16.080507950992661</v>
      </c>
      <c r="AG22" s="5">
        <f t="shared" si="35"/>
        <v>-24577.123262461482</v>
      </c>
      <c r="AH22" s="5">
        <f t="shared" si="36"/>
        <v>-24448.47919885354</v>
      </c>
      <c r="AI22" s="42">
        <f t="shared" si="37"/>
        <v>0</v>
      </c>
      <c r="AJ22" s="42">
        <f t="shared" si="38"/>
        <v>14.542730173531938</v>
      </c>
      <c r="AK22" s="42">
        <f t="shared" si="39"/>
        <v>-24433.936468680007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269.10603162932995</v>
      </c>
      <c r="K23" s="11">
        <f t="shared" si="18"/>
        <v>2.6910603162932993</v>
      </c>
      <c r="L23" s="24">
        <f t="shared" si="19"/>
        <v>29.601663479226293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 H'!$B$10:$O$129, 4)</f>
        <v>78.34146600838335</v>
      </c>
      <c r="S23" s="46">
        <f>VLOOKUP(I23, '[1]Lapse Rates'!$A$4:$F$24, 3)</f>
        <v>4.66450453E-2</v>
      </c>
      <c r="T23" s="56">
        <f t="shared" si="25"/>
        <v>0.54322987497907205</v>
      </c>
      <c r="U23" s="33">
        <f t="shared" si="26"/>
        <v>4.2557424785411309E-2</v>
      </c>
      <c r="V23" s="39">
        <f t="shared" si="14"/>
        <v>2.5338982126712151E-2</v>
      </c>
      <c r="W23" s="32">
        <f t="shared" si="27"/>
        <v>0.47533346806694859</v>
      </c>
      <c r="X23" s="31"/>
      <c r="Y23" s="5">
        <f t="shared" si="28"/>
        <v>0</v>
      </c>
      <c r="Z23" s="5">
        <f t="shared" si="29"/>
        <v>3.2714878437877157</v>
      </c>
      <c r="AA23" s="5">
        <f t="shared" si="30"/>
        <v>0</v>
      </c>
      <c r="AB23" s="5">
        <f t="shared" si="31"/>
        <v>2.8625959914049037</v>
      </c>
      <c r="AC23" s="32"/>
      <c r="AD23" s="5">
        <f t="shared" si="32"/>
        <v>127.91510329210337</v>
      </c>
      <c r="AE23" s="5">
        <f t="shared" si="33"/>
        <v>-1.2791510329210336</v>
      </c>
      <c r="AF23" s="5">
        <f t="shared" si="34"/>
        <v>-14.07066136213137</v>
      </c>
      <c r="AG23" s="5">
        <f t="shared" si="35"/>
        <v>-25629.315371093468</v>
      </c>
      <c r="AH23" s="5">
        <f>SUM(AD23:AG23)</f>
        <v>-25516.750080196416</v>
      </c>
      <c r="AI23" s="42">
        <f t="shared" si="37"/>
        <v>0</v>
      </c>
      <c r="AJ23" s="42">
        <f t="shared" si="38"/>
        <v>12.743919874101366</v>
      </c>
      <c r="AK23" s="42">
        <f t="shared" si="39"/>
        <v>-25504.006160322315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269.10603162932995</v>
      </c>
      <c r="K24" s="11">
        <f t="shared" si="18"/>
        <v>2.6910603162932993</v>
      </c>
      <c r="L24" s="24">
        <f t="shared" si="19"/>
        <v>29.601663479226293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 H'!$B$10:$O$129, 4)</f>
        <v>87.944901825462566</v>
      </c>
      <c r="S24" s="46">
        <f>VLOOKUP(I24, '[1]Lapse Rates'!$A$4:$F$24, 3)</f>
        <v>0</v>
      </c>
      <c r="T24" s="56">
        <f t="shared" si="25"/>
        <v>0.47533346806694859</v>
      </c>
      <c r="U24" s="33">
        <f t="shared" si="26"/>
        <v>4.1803155183504435E-2</v>
      </c>
      <c r="V24" s="39">
        <f t="shared" si="14"/>
        <v>0</v>
      </c>
      <c r="W24" s="32">
        <f t="shared" si="27"/>
        <v>0.43353031288344418</v>
      </c>
      <c r="X24" s="31"/>
      <c r="Y24" s="5">
        <f t="shared" si="28"/>
        <v>0</v>
      </c>
      <c r="Z24" s="5">
        <f t="shared" si="29"/>
        <v>2.8625959914049037</v>
      </c>
      <c r="AA24" s="5">
        <f t="shared" si="30"/>
        <v>0</v>
      </c>
      <c r="AB24" s="5">
        <f t="shared" si="31"/>
        <v>2.6108452679748368</v>
      </c>
      <c r="AC24" s="32"/>
      <c r="AD24" s="5">
        <f t="shared" si="32"/>
        <v>116.66562209108544</v>
      </c>
      <c r="AE24" s="5">
        <f t="shared" si="33"/>
        <v>-1.1666562209108544</v>
      </c>
      <c r="AF24" s="5">
        <f t="shared" si="34"/>
        <v>-12.833218430019398</v>
      </c>
      <c r="AG24" s="5">
        <f t="shared" si="35"/>
        <v>-25175.072343006694</v>
      </c>
      <c r="AH24" s="5">
        <f t="shared" si="36"/>
        <v>-25072.406595566539</v>
      </c>
      <c r="AI24" s="42">
        <f t="shared" si="37"/>
        <v>0</v>
      </c>
      <c r="AJ24" s="42">
        <f t="shared" si="38"/>
        <v>11.611269218620949</v>
      </c>
      <c r="AK24" s="42">
        <f t="shared" si="39"/>
        <v>-25060.795326347918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4401.2242084034579</v>
      </c>
      <c r="AE27" s="21">
        <f t="shared" ref="AE27:AJ27" si="40">SUM(AE4:AE24)</f>
        <v>-146.31196706025924</v>
      </c>
      <c r="AF27" s="21">
        <f t="shared" si="40"/>
        <v>-463.03994292190617</v>
      </c>
      <c r="AG27" s="21">
        <f t="shared" si="40"/>
        <v>-307701.59030548966</v>
      </c>
      <c r="AH27" s="21">
        <f>SUM(AH4:AH24)</f>
        <v>-303909.71800706838</v>
      </c>
      <c r="AI27" s="21">
        <f t="shared" si="40"/>
        <v>0</v>
      </c>
      <c r="AJ27" s="21">
        <f t="shared" si="40"/>
        <v>410.97349073498395</v>
      </c>
      <c r="AK27" s="21">
        <f>SUM(AK4:AK24)</f>
        <v>-303498.74451633339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2234.4329175102866</v>
      </c>
      <c r="AE29" s="21">
        <f t="shared" ref="AE29:AK29" si="41">AE4+NPV($D$6,AE5:AE24)</f>
        <v>-124.88094026729047</v>
      </c>
      <c r="AF29" s="21">
        <f t="shared" si="41"/>
        <v>-227.29864819924961</v>
      </c>
      <c r="AG29" s="21">
        <f t="shared" si="41"/>
        <v>-105752.73614957454</v>
      </c>
      <c r="AH29" s="21">
        <f>AH4+NPV($D$6,AH5:AH24)</f>
        <v>-103870.48282053081</v>
      </c>
      <c r="AI29" s="21">
        <f t="shared" si="41"/>
        <v>0</v>
      </c>
      <c r="AJ29" s="21">
        <f t="shared" si="41"/>
        <v>195.53875014569766</v>
      </c>
      <c r="AK29" s="21">
        <f t="shared" si="41"/>
        <v>-103674.94407038509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3290.6833528615457</v>
      </c>
      <c r="AE31" s="21">
        <f t="shared" ref="AE31:AJ31" si="42">AE4+NPV($D$7,AE5:AE24)</f>
        <v>-135.29975065664007</v>
      </c>
      <c r="AF31" s="21">
        <f t="shared" si="42"/>
        <v>-341.90556248209509</v>
      </c>
      <c r="AG31" s="21">
        <f t="shared" si="42"/>
        <v>-197992.29365420897</v>
      </c>
      <c r="AH31" s="21">
        <f t="shared" si="42"/>
        <v>-195178.8156144862</v>
      </c>
      <c r="AI31" s="21">
        <f t="shared" si="42"/>
        <v>0</v>
      </c>
      <c r="AJ31" s="21">
        <f t="shared" si="42"/>
        <v>300.55308796981387</v>
      </c>
      <c r="AK31" s="21">
        <f>AK4+NPV($D$7,AK5:AK24)</f>
        <v>-194878.26252651637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f>B4</f>
        <v>65</v>
      </c>
      <c r="C36" s="15"/>
      <c r="D36" s="15"/>
      <c r="G36" t="s">
        <v>12</v>
      </c>
      <c r="H36" s="40">
        <v>14498.412597382667</v>
      </c>
    </row>
    <row r="37" spans="1:39" x14ac:dyDescent="0.15">
      <c r="G37" s="49" t="s">
        <v>57</v>
      </c>
      <c r="I37" s="1">
        <v>0</v>
      </c>
      <c r="J37" s="11">
        <f>H$36</f>
        <v>14498.412597382667</v>
      </c>
      <c r="K37" s="11">
        <f>J37*$C$10</f>
        <v>5799.3650389530667</v>
      </c>
      <c r="L37" s="24">
        <f>$C$46</f>
        <v>2029.7777636335736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44">O37*W37</f>
        <v>0</v>
      </c>
      <c r="AB37" s="5">
        <f>P37*W37</f>
        <v>6.0222899999999999</v>
      </c>
      <c r="AC37" s="32"/>
      <c r="AD37" s="5">
        <f>$W37*J37</f>
        <v>14498.412597382667</v>
      </c>
      <c r="AE37" s="5">
        <f>-$W37*K37</f>
        <v>-5799.3650389530667</v>
      </c>
      <c r="AF37" s="5">
        <f>-$W37*L37</f>
        <v>-2029.7777636335736</v>
      </c>
      <c r="AG37" s="5"/>
      <c r="AH37" s="5">
        <f>SUM(AD37:AG37)</f>
        <v>6669.269794796026</v>
      </c>
      <c r="AI37" s="42">
        <f>Y37-AA37</f>
        <v>0</v>
      </c>
      <c r="AJ37" s="42"/>
      <c r="AK37" s="42">
        <f>SUM(AH37:AJ37)</f>
        <v>6669.269794796026</v>
      </c>
      <c r="AL37" s="6" t="s">
        <v>39</v>
      </c>
      <c r="AM37" s="36">
        <f>AK64</f>
        <v>-37903.029567037898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5">H$36</f>
        <v>14498.412597382667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6">M38*N38/1000</f>
        <v>0</v>
      </c>
      <c r="P38" s="35">
        <f t="shared" ref="P38:P39" si="47">$H$14*M38/1000</f>
        <v>6.0222899999999999</v>
      </c>
      <c r="Q38">
        <f>Q5</f>
        <v>65</v>
      </c>
      <c r="R38" s="84">
        <f>1000*VLOOKUP(Q38, '[1]Mortality (No Interventions) H'!$B$10:$O$129,7)</f>
        <v>11.750664674359756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1.1750664674359756E-2</v>
      </c>
      <c r="V38" s="39">
        <f>MIN(S38*T38,T38-U38)</f>
        <v>2.6703721500000001E-3</v>
      </c>
      <c r="W38" s="32">
        <f>T38-SUM(U38:V38)</f>
        <v>0.9855789631756402</v>
      </c>
      <c r="X38" s="32"/>
      <c r="Y38" s="5">
        <f>AA37</f>
        <v>0</v>
      </c>
      <c r="Z38" s="5">
        <f>AB37</f>
        <v>6.0222899999999999</v>
      </c>
      <c r="AA38" s="5">
        <f t="shared" si="44"/>
        <v>0</v>
      </c>
      <c r="AB38" s="5">
        <f t="shared" ref="AB38:AB57" si="48">P38*W38</f>
        <v>5.9354423341430262</v>
      </c>
      <c r="AC38" s="32"/>
      <c r="AD38" s="5">
        <f t="shared" ref="AD38:AD40" si="49">$W38*J38</f>
        <v>14289.33045542105</v>
      </c>
      <c r="AE38" s="5">
        <f t="shared" ref="AE38:AE57" si="50">-$W38*K38</f>
        <v>0</v>
      </c>
      <c r="AF38" s="5">
        <f t="shared" ref="AF38:AF39" si="51">-$W38*L38</f>
        <v>0</v>
      </c>
      <c r="AG38" s="5">
        <f>-U38*M38</f>
        <v>-7076.591036175002</v>
      </c>
      <c r="AH38" s="5">
        <f t="shared" ref="AH38:AH46" si="52">SUM(AD38:AG38)</f>
        <v>7212.7394192460479</v>
      </c>
      <c r="AI38" s="42">
        <f>-M38*$W37*(N38-N37)/1000</f>
        <v>0</v>
      </c>
      <c r="AJ38" s="42">
        <f>$D$6*SUM(Y38:Z38,AD38:AE38)</f>
        <v>1402.3741043258051</v>
      </c>
      <c r="AK38" s="42">
        <f t="shared" ref="AK38" si="53">SUM(AH38:AJ38)</f>
        <v>8615.1135235718539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4">I38+1</f>
        <v>2</v>
      </c>
      <c r="J39" s="11">
        <f t="shared" si="45"/>
        <v>14498.412597382667</v>
      </c>
      <c r="K39" s="11">
        <f t="shared" ref="K39:K57" si="55">J39*$C$11</f>
        <v>144.98412597382668</v>
      </c>
      <c r="L39" s="24">
        <f>$C$47</f>
        <v>1594.8253857120933</v>
      </c>
      <c r="M39" s="11">
        <f t="shared" si="43"/>
        <v>602229</v>
      </c>
      <c r="N39" s="28">
        <f t="shared" ref="N39:N57" si="56">$N$37</f>
        <v>0</v>
      </c>
      <c r="O39" s="35">
        <f t="shared" si="46"/>
        <v>0</v>
      </c>
      <c r="P39" s="35">
        <f t="shared" si="47"/>
        <v>6.0222899999999999</v>
      </c>
      <c r="Q39">
        <f t="shared" ref="Q39:Q57" si="57">Q6</f>
        <v>66</v>
      </c>
      <c r="R39" s="45">
        <f>1000*VLOOKUP(Q39, '[1]Mortality (No Interventions) H'!$B$10:$O$129,7)</f>
        <v>12.90486640390594</v>
      </c>
      <c r="S39" s="46">
        <f>VLOOKUP(I39, '[1]Lapse Rates'!$A$4:$F$24, 4)</f>
        <v>2.4152155999999998E-3</v>
      </c>
      <c r="T39" s="33">
        <f t="shared" ref="T39:T41" si="58">W38</f>
        <v>0.9855789631756402</v>
      </c>
      <c r="U39" s="33">
        <f>T39*R39/1000</f>
        <v>1.2718764850281769E-2</v>
      </c>
      <c r="V39" s="39">
        <f t="shared" ref="V39:V57" si="59">MIN(S39*T39,T39-U39)</f>
        <v>2.3803856868936314E-3</v>
      </c>
      <c r="W39" s="32">
        <f>T39-SUM(U39:V39)</f>
        <v>0.97047981263846483</v>
      </c>
      <c r="X39" s="32"/>
      <c r="Y39" s="5">
        <f t="shared" ref="Y39:Y40" si="60">AA38</f>
        <v>0</v>
      </c>
      <c r="Z39" s="5">
        <f t="shared" ref="Z39:Z57" si="61">AB38</f>
        <v>5.9354423341430262</v>
      </c>
      <c r="AA39" s="5">
        <f>O39*W39</f>
        <v>0</v>
      </c>
      <c r="AB39" s="5">
        <f t="shared" si="48"/>
        <v>5.8445108708545002</v>
      </c>
      <c r="AC39" s="32"/>
      <c r="AD39" s="5">
        <f t="shared" si="49"/>
        <v>14070.416741063089</v>
      </c>
      <c r="AE39" s="5">
        <f t="shared" si="50"/>
        <v>-140.7041674106309</v>
      </c>
      <c r="AF39" s="5">
        <f t="shared" si="51"/>
        <v>-1547.7458415169397</v>
      </c>
      <c r="AG39" s="5">
        <f t="shared" ref="AG39:AG42" si="62">-U39*M39</f>
        <v>-7659.6090370203392</v>
      </c>
      <c r="AH39" s="5">
        <f t="shared" si="52"/>
        <v>4722.3576951151781</v>
      </c>
      <c r="AI39" s="42">
        <f>-M39*($W38*N39-$W37*N38)/1000</f>
        <v>0</v>
      </c>
      <c r="AJ39" s="42">
        <f t="shared" ref="AJ39:AJ40" si="63">$D$6*SUM(Y39:Z39,AD39:AE39)</f>
        <v>1367.0870703682856</v>
      </c>
      <c r="AK39" s="42">
        <f>SUM(AH39:AJ39)</f>
        <v>6089.4447654834639</v>
      </c>
      <c r="AL39" s="48" t="s">
        <v>43</v>
      </c>
      <c r="AM39" s="54">
        <f>AK64/AD64</f>
        <v>-0.21431229388108233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4"/>
        <v>3</v>
      </c>
      <c r="J40" s="11">
        <f t="shared" si="45"/>
        <v>14498.412597382667</v>
      </c>
      <c r="K40" s="11">
        <f t="shared" si="55"/>
        <v>144.98412597382668</v>
      </c>
      <c r="L40" s="24">
        <f t="shared" ref="L40:L57" si="64">$C$47</f>
        <v>1594.8253857120933</v>
      </c>
      <c r="M40" s="11">
        <f t="shared" si="43"/>
        <v>602229</v>
      </c>
      <c r="N40" s="28">
        <f t="shared" si="56"/>
        <v>0</v>
      </c>
      <c r="O40" s="35">
        <f t="shared" si="46"/>
        <v>0</v>
      </c>
      <c r="P40" s="35">
        <f>$H$14*M40/1000</f>
        <v>6.0222899999999999</v>
      </c>
      <c r="Q40">
        <f t="shared" si="57"/>
        <v>67</v>
      </c>
      <c r="R40" s="45">
        <f>1000*VLOOKUP(Q40, '[1]Mortality (No Interventions) H'!$B$10:$O$129,7)</f>
        <v>14.137450912856519</v>
      </c>
      <c r="S40" s="46">
        <f>VLOOKUP(I40, '[1]Lapse Rates'!$A$4:$F$24, 4)</f>
        <v>2.3963082999999999E-3</v>
      </c>
      <c r="T40" s="33">
        <f t="shared" si="58"/>
        <v>0.97047981263846483</v>
      </c>
      <c r="U40" s="33">
        <f t="shared" ref="U40:U57" si="65">T40*R40/1000</f>
        <v>1.3720110713094489E-2</v>
      </c>
      <c r="V40" s="39">
        <f t="shared" si="59"/>
        <v>2.3255688300079982E-3</v>
      </c>
      <c r="W40" s="32">
        <f t="shared" ref="W40:W57" si="66">T40-SUM(U40:V40)</f>
        <v>0.95443413309536229</v>
      </c>
      <c r="X40" s="32"/>
      <c r="Y40" s="5">
        <f t="shared" si="60"/>
        <v>0</v>
      </c>
      <c r="Z40" s="5">
        <f t="shared" si="61"/>
        <v>5.8445108708545002</v>
      </c>
      <c r="AA40" s="5">
        <f t="shared" ref="AA40:AA57" si="67">O40*W40</f>
        <v>0</v>
      </c>
      <c r="AB40" s="5">
        <f t="shared" si="48"/>
        <v>5.7478791353988692</v>
      </c>
      <c r="AC40" s="32"/>
      <c r="AD40" s="5">
        <f t="shared" si="49"/>
        <v>13837.779858641805</v>
      </c>
      <c r="AE40" s="5">
        <f t="shared" si="50"/>
        <v>-138.37779858641807</v>
      </c>
      <c r="AF40" s="5">
        <f>-$W40*L40</f>
        <v>-1522.1557844505985</v>
      </c>
      <c r="AG40" s="5">
        <f t="shared" si="62"/>
        <v>-8262.6485546361801</v>
      </c>
      <c r="AH40" s="5">
        <f t="shared" si="52"/>
        <v>3914.597720968608</v>
      </c>
      <c r="AI40" s="42">
        <f>-M40*($W39*N40-$W38*N39)/1000</f>
        <v>0</v>
      </c>
      <c r="AJ40" s="42">
        <f t="shared" si="63"/>
        <v>1344.4846886078644</v>
      </c>
      <c r="AK40" s="42">
        <f t="shared" ref="AK40:AK47" si="68">SUM(AH40:AJ40)</f>
        <v>5259.0824095764729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4"/>
        <v>4</v>
      </c>
      <c r="J41" s="11">
        <f t="shared" si="45"/>
        <v>14498.412597382667</v>
      </c>
      <c r="K41" s="11">
        <f t="shared" si="55"/>
        <v>144.98412597382668</v>
      </c>
      <c r="L41" s="24">
        <f t="shared" si="64"/>
        <v>1594.8253857120933</v>
      </c>
      <c r="M41" s="11">
        <f t="shared" si="43"/>
        <v>602229</v>
      </c>
      <c r="N41" s="28">
        <f t="shared" si="56"/>
        <v>0</v>
      </c>
      <c r="O41" s="35">
        <f t="shared" si="46"/>
        <v>0</v>
      </c>
      <c r="P41" s="35">
        <f t="shared" ref="P41:P57" si="69">$H$14*M41/1000</f>
        <v>6.0222899999999999</v>
      </c>
      <c r="Q41">
        <f t="shared" si="57"/>
        <v>68</v>
      </c>
      <c r="R41" s="45">
        <f>1000*VLOOKUP(Q41, '[1]Mortality (No Interventions) H'!$B$10:$O$129,7)</f>
        <v>15.448637636367845</v>
      </c>
      <c r="S41" s="46">
        <f>VLOOKUP(I41, '[1]Lapse Rates'!$A$4:$F$24, 4)</f>
        <v>2.1941491999999999E-3</v>
      </c>
      <c r="T41" s="33">
        <f t="shared" si="58"/>
        <v>0.95443413309536229</v>
      </c>
      <c r="U41" s="33">
        <f t="shared" si="65"/>
        <v>1.4744707069971131E-2</v>
      </c>
      <c r="V41" s="39">
        <f t="shared" si="59"/>
        <v>2.0941708895838825E-3</v>
      </c>
      <c r="W41" s="32">
        <f t="shared" si="66"/>
        <v>0.93759525513580733</v>
      </c>
      <c r="X41" s="32"/>
      <c r="Y41" s="5">
        <f>AA40</f>
        <v>0</v>
      </c>
      <c r="Z41" s="5">
        <f t="shared" si="61"/>
        <v>5.7478791353988692</v>
      </c>
      <c r="AA41" s="5">
        <f t="shared" si="67"/>
        <v>0</v>
      </c>
      <c r="AB41" s="5">
        <f t="shared" si="48"/>
        <v>5.6464705290518209</v>
      </c>
      <c r="AC41" s="32"/>
      <c r="AD41" s="5">
        <f>$W41*J41</f>
        <v>13593.642858307205</v>
      </c>
      <c r="AE41" s="5">
        <f t="shared" si="50"/>
        <v>-135.93642858307206</v>
      </c>
      <c r="AF41" s="5">
        <f t="shared" ref="AF41:AF57" si="70">-$W41*L41</f>
        <v>-1495.3007144137925</v>
      </c>
      <c r="AG41" s="5">
        <f t="shared" si="62"/>
        <v>-8879.6901940416446</v>
      </c>
      <c r="AH41" s="5">
        <f t="shared" si="52"/>
        <v>3082.7155212686957</v>
      </c>
      <c r="AI41" s="42">
        <f t="shared" ref="AI41:AI57" si="71">-M41*($W40*N41-$W39*N40)/1000</f>
        <v>0</v>
      </c>
      <c r="AJ41" s="42">
        <f>$D$6*SUM(Y41:Z41,AD41:AE41)</f>
        <v>1320.76486769912</v>
      </c>
      <c r="AK41" s="42">
        <f t="shared" si="68"/>
        <v>4403.480388967816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4"/>
        <v>5</v>
      </c>
      <c r="J42" s="11">
        <f t="shared" si="45"/>
        <v>14498.412597382667</v>
      </c>
      <c r="K42" s="11">
        <f t="shared" si="55"/>
        <v>144.98412597382668</v>
      </c>
      <c r="L42" s="24">
        <f t="shared" si="64"/>
        <v>1594.8253857120933</v>
      </c>
      <c r="M42" s="11">
        <f t="shared" si="43"/>
        <v>602229</v>
      </c>
      <c r="N42" s="28">
        <f t="shared" si="56"/>
        <v>0</v>
      </c>
      <c r="O42" s="35">
        <f t="shared" si="46"/>
        <v>0</v>
      </c>
      <c r="P42" s="35">
        <f t="shared" si="69"/>
        <v>6.0222899999999999</v>
      </c>
      <c r="Q42">
        <f t="shared" si="57"/>
        <v>69</v>
      </c>
      <c r="R42" s="45">
        <f>1000*VLOOKUP(Q42, '[1]Mortality (No Interventions) H'!$B$10:$O$129,7)</f>
        <v>16.924482137769267</v>
      </c>
      <c r="S42" s="46">
        <f>VLOOKUP(I42, '[1]Lapse Rates'!$A$4:$F$24, 4)</f>
        <v>1.9313649E-3</v>
      </c>
      <c r="T42" s="33">
        <f>W41</f>
        <v>0.93759525513580733</v>
      </c>
      <c r="U42" s="33">
        <f t="shared" si="65"/>
        <v>1.5868314148003191E-2</v>
      </c>
      <c r="V42" s="39">
        <f t="shared" si="59"/>
        <v>1.8108385661758429E-3</v>
      </c>
      <c r="W42" s="32">
        <f t="shared" si="66"/>
        <v>0.91991610242162825</v>
      </c>
      <c r="X42" s="32"/>
      <c r="Y42" s="5">
        <f t="shared" ref="Y42:Y57" si="72">AA41</f>
        <v>0</v>
      </c>
      <c r="Z42" s="5">
        <f t="shared" si="61"/>
        <v>5.6464705290518209</v>
      </c>
      <c r="AA42" s="5">
        <f t="shared" si="67"/>
        <v>0</v>
      </c>
      <c r="AB42" s="5">
        <f t="shared" si="48"/>
        <v>5.5400015444527471</v>
      </c>
      <c r="AC42" s="32"/>
      <c r="AD42" s="5">
        <f t="shared" ref="AD42:AD57" si="73">$W42*J42</f>
        <v>13337.323207884898</v>
      </c>
      <c r="AE42" s="5">
        <f t="shared" si="50"/>
        <v>-133.37323207884899</v>
      </c>
      <c r="AF42" s="5">
        <f t="shared" si="70"/>
        <v>-1467.1055528673387</v>
      </c>
      <c r="AG42" s="5">
        <f t="shared" si="62"/>
        <v>-9556.3589610378131</v>
      </c>
      <c r="AH42" s="5">
        <f t="shared" si="52"/>
        <v>2180.4854619008966</v>
      </c>
      <c r="AI42" s="42">
        <f t="shared" si="71"/>
        <v>0</v>
      </c>
      <c r="AJ42" s="42">
        <f t="shared" ref="AJ42:AJ57" si="74">$D$6*SUM(Y42:Z42,AD42:AE42)</f>
        <v>1295.8614113854733</v>
      </c>
      <c r="AK42" s="42">
        <f t="shared" si="68"/>
        <v>3476.3468732863698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4"/>
        <v>6</v>
      </c>
      <c r="J43" s="11">
        <f t="shared" si="45"/>
        <v>14498.412597382667</v>
      </c>
      <c r="K43" s="11">
        <f t="shared" si="55"/>
        <v>144.98412597382668</v>
      </c>
      <c r="L43" s="24">
        <f t="shared" si="64"/>
        <v>1594.8253857120933</v>
      </c>
      <c r="M43" s="11">
        <f t="shared" si="43"/>
        <v>602229</v>
      </c>
      <c r="N43" s="28">
        <f t="shared" si="56"/>
        <v>0</v>
      </c>
      <c r="O43" s="35">
        <f t="shared" si="46"/>
        <v>0</v>
      </c>
      <c r="P43" s="35">
        <f t="shared" si="69"/>
        <v>6.0222899999999999</v>
      </c>
      <c r="Q43">
        <f t="shared" si="57"/>
        <v>70</v>
      </c>
      <c r="R43" s="45">
        <f>1000*VLOOKUP(Q43, '[1]Mortality (No Interventions) H'!$B$10:$O$129,7)</f>
        <v>18.588305036856564</v>
      </c>
      <c r="S43" s="46">
        <f>VLOOKUP(I43, '[1]Lapse Rates'!$A$4:$F$24, 4)</f>
        <v>1.9726812000000001E-3</v>
      </c>
      <c r="T43" s="33">
        <f t="shared" ref="T43:T57" si="75">W42</f>
        <v>0.91991610242162825</v>
      </c>
      <c r="U43" s="33">
        <f t="shared" si="65"/>
        <v>1.7099681120129412E-2</v>
      </c>
      <c r="V43" s="39">
        <f t="shared" si="59"/>
        <v>1.8147012008244206E-3</v>
      </c>
      <c r="W43" s="32">
        <f t="shared" si="66"/>
        <v>0.90100172010067436</v>
      </c>
      <c r="X43" s="32"/>
      <c r="Y43" s="5">
        <f t="shared" si="72"/>
        <v>0</v>
      </c>
      <c r="Z43" s="5">
        <f t="shared" si="61"/>
        <v>5.5400015444527471</v>
      </c>
      <c r="AA43" s="5">
        <f t="shared" si="67"/>
        <v>0</v>
      </c>
      <c r="AB43" s="5">
        <f t="shared" si="48"/>
        <v>5.4260936489450904</v>
      </c>
      <c r="AC43" s="32"/>
      <c r="AD43" s="5">
        <f t="shared" si="73"/>
        <v>13063.094688971069</v>
      </c>
      <c r="AE43" s="5">
        <f t="shared" si="50"/>
        <v>-130.63094688971069</v>
      </c>
      <c r="AF43" s="5">
        <f t="shared" si="70"/>
        <v>-1436.9404157868175</v>
      </c>
      <c r="AG43" s="5">
        <f>-U43*M43</f>
        <v>-10297.923861294415</v>
      </c>
      <c r="AH43" s="5">
        <f t="shared" si="52"/>
        <v>1197.5994650001248</v>
      </c>
      <c r="AI43" s="42">
        <f t="shared" si="71"/>
        <v>0</v>
      </c>
      <c r="AJ43" s="42">
        <f t="shared" si="74"/>
        <v>1269.218167249692</v>
      </c>
      <c r="AK43" s="42">
        <f t="shared" si="68"/>
        <v>2466.8176322498166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4"/>
        <v>7</v>
      </c>
      <c r="J44" s="11">
        <f t="shared" si="45"/>
        <v>14498.412597382667</v>
      </c>
      <c r="K44" s="11">
        <f t="shared" si="55"/>
        <v>144.98412597382668</v>
      </c>
      <c r="L44" s="24">
        <f t="shared" si="64"/>
        <v>1594.8253857120933</v>
      </c>
      <c r="M44" s="11">
        <f t="shared" si="43"/>
        <v>602229</v>
      </c>
      <c r="N44" s="28">
        <f t="shared" si="56"/>
        <v>0</v>
      </c>
      <c r="O44" s="35">
        <f t="shared" si="46"/>
        <v>0</v>
      </c>
      <c r="P44" s="35">
        <f t="shared" si="69"/>
        <v>6.0222899999999999</v>
      </c>
      <c r="Q44">
        <f t="shared" si="57"/>
        <v>71</v>
      </c>
      <c r="R44" s="45">
        <f>1000*VLOOKUP(Q44, '[1]Mortality (No Interventions) H'!$B$10:$O$129,7)</f>
        <v>20.493925223653292</v>
      </c>
      <c r="S44" s="46">
        <f>VLOOKUP(I44, '[1]Lapse Rates'!$A$4:$F$24, 4)</f>
        <v>1.7228968999999999E-3</v>
      </c>
      <c r="T44" s="33">
        <f t="shared" si="75"/>
        <v>0.90100172010067436</v>
      </c>
      <c r="U44" s="33">
        <f t="shared" si="65"/>
        <v>1.8465061878126215E-2</v>
      </c>
      <c r="V44" s="39">
        <f t="shared" si="59"/>
        <v>1.5523330704561194E-3</v>
      </c>
      <c r="W44" s="32">
        <f t="shared" si="66"/>
        <v>0.88098432515209202</v>
      </c>
      <c r="X44" s="32"/>
      <c r="Y44" s="5">
        <f t="shared" si="72"/>
        <v>0</v>
      </c>
      <c r="Z44" s="5">
        <f t="shared" si="61"/>
        <v>5.4260936489450904</v>
      </c>
      <c r="AA44" s="5">
        <f t="shared" si="67"/>
        <v>0</v>
      </c>
      <c r="AB44" s="5">
        <f t="shared" si="48"/>
        <v>5.3055430915201924</v>
      </c>
      <c r="AC44" s="32"/>
      <c r="AD44" s="5">
        <f t="shared" si="73"/>
        <v>12772.874237881759</v>
      </c>
      <c r="AE44" s="5">
        <f t="shared" si="50"/>
        <v>-127.72874237881759</v>
      </c>
      <c r="AF44" s="5">
        <f t="shared" si="70"/>
        <v>-1405.0161661669933</v>
      </c>
      <c r="AG44" s="5">
        <f t="shared" ref="AG44:AG57" si="76">-U44*M44</f>
        <v>-11120.195749802073</v>
      </c>
      <c r="AH44" s="5">
        <f t="shared" si="52"/>
        <v>119.93357953387385</v>
      </c>
      <c r="AI44" s="42">
        <f t="shared" si="71"/>
        <v>0</v>
      </c>
      <c r="AJ44" s="42">
        <f t="shared" si="74"/>
        <v>1241.0210728958</v>
      </c>
      <c r="AK44" s="42">
        <f t="shared" si="68"/>
        <v>1360.9546524296738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4"/>
        <v>8</v>
      </c>
      <c r="J45" s="11">
        <f t="shared" si="45"/>
        <v>14498.412597382667</v>
      </c>
      <c r="K45" s="11">
        <f t="shared" si="55"/>
        <v>144.98412597382668</v>
      </c>
      <c r="L45" s="24">
        <f t="shared" si="64"/>
        <v>1594.8253857120933</v>
      </c>
      <c r="M45" s="11">
        <f t="shared" si="43"/>
        <v>602229</v>
      </c>
      <c r="N45" s="28">
        <f t="shared" si="56"/>
        <v>0</v>
      </c>
      <c r="O45" s="35">
        <f t="shared" si="46"/>
        <v>0</v>
      </c>
      <c r="P45" s="35">
        <f t="shared" si="69"/>
        <v>6.0222899999999999</v>
      </c>
      <c r="Q45">
        <f t="shared" si="57"/>
        <v>72</v>
      </c>
      <c r="R45" s="45">
        <f>1000*VLOOKUP(Q45, '[1]Mortality (No Interventions) H'!$B$10:$O$129,7)</f>
        <v>22.691399790049218</v>
      </c>
      <c r="S45" s="46">
        <f>VLOOKUP(I45, '[1]Lapse Rates'!$A$4:$F$24, 4)</f>
        <v>1.5750323E-3</v>
      </c>
      <c r="T45" s="33">
        <f t="shared" si="75"/>
        <v>0.88098432515209202</v>
      </c>
      <c r="U45" s="33">
        <f t="shared" si="65"/>
        <v>1.9990767530792833E-2</v>
      </c>
      <c r="V45" s="39">
        <f t="shared" si="59"/>
        <v>1.3875787679082474E-3</v>
      </c>
      <c r="W45" s="32">
        <f t="shared" si="66"/>
        <v>0.85960597885339096</v>
      </c>
      <c r="X45" s="32"/>
      <c r="Y45" s="5">
        <f t="shared" si="72"/>
        <v>0</v>
      </c>
      <c r="Z45" s="5">
        <f t="shared" si="61"/>
        <v>5.3055430915201924</v>
      </c>
      <c r="AA45" s="5">
        <f t="shared" si="67"/>
        <v>0</v>
      </c>
      <c r="AB45" s="5">
        <f t="shared" si="48"/>
        <v>5.1767964903889876</v>
      </c>
      <c r="AC45" s="32"/>
      <c r="AD45" s="5">
        <f t="shared" si="73"/>
        <v>12462.922152593461</v>
      </c>
      <c r="AE45" s="5">
        <f t="shared" si="50"/>
        <v>-124.62922152593462</v>
      </c>
      <c r="AF45" s="5">
        <f t="shared" si="70"/>
        <v>-1370.9214367852808</v>
      </c>
      <c r="AG45" s="5">
        <f t="shared" si="76"/>
        <v>-12039.019939301837</v>
      </c>
      <c r="AH45" s="5">
        <f t="shared" si="52"/>
        <v>-1071.6484450195912</v>
      </c>
      <c r="AI45" s="42">
        <f t="shared" si="71"/>
        <v>0</v>
      </c>
      <c r="AJ45" s="42">
        <f t="shared" si="74"/>
        <v>1210.9070103150027</v>
      </c>
      <c r="AK45" s="42">
        <f t="shared" si="68"/>
        <v>139.25856529541147</v>
      </c>
    </row>
    <row r="46" spans="1:39" ht="15" x14ac:dyDescent="0.2">
      <c r="A46" s="12"/>
      <c r="B46" s="13">
        <v>1</v>
      </c>
      <c r="C46" s="10">
        <f>$H$36*0.14</f>
        <v>2029.7777636335736</v>
      </c>
      <c r="D46" s="1"/>
      <c r="E46" s="81" t="s">
        <v>51</v>
      </c>
      <c r="F46" s="13"/>
      <c r="G46" s="8"/>
      <c r="I46" s="2">
        <f t="shared" si="54"/>
        <v>9</v>
      </c>
      <c r="J46" s="11">
        <f t="shared" si="45"/>
        <v>14498.412597382667</v>
      </c>
      <c r="K46" s="11">
        <f t="shared" si="55"/>
        <v>144.98412597382668</v>
      </c>
      <c r="L46" s="24">
        <f t="shared" si="64"/>
        <v>1594.8253857120933</v>
      </c>
      <c r="M46" s="11">
        <f t="shared" si="43"/>
        <v>602229</v>
      </c>
      <c r="N46" s="28">
        <f t="shared" si="56"/>
        <v>0</v>
      </c>
      <c r="O46" s="35">
        <f t="shared" si="46"/>
        <v>0</v>
      </c>
      <c r="P46" s="35">
        <f t="shared" si="69"/>
        <v>6.0222899999999999</v>
      </c>
      <c r="Q46">
        <f t="shared" si="57"/>
        <v>73</v>
      </c>
      <c r="R46" s="45">
        <f>1000*VLOOKUP(Q46, '[1]Mortality (No Interventions) H'!$B$10:$O$129,7)</f>
        <v>25.226401781314387</v>
      </c>
      <c r="S46" s="46">
        <f>VLOOKUP(I46, '[1]Lapse Rates'!$A$4:$F$24, 4)</f>
        <v>1.4424080000000001E-3</v>
      </c>
      <c r="T46" s="33">
        <f t="shared" si="75"/>
        <v>0.85960597885339096</v>
      </c>
      <c r="U46" s="33">
        <f t="shared" si="65"/>
        <v>2.1684765796175679E-2</v>
      </c>
      <c r="V46" s="39">
        <f t="shared" si="59"/>
        <v>1.2399025407459621E-3</v>
      </c>
      <c r="W46" s="32">
        <f t="shared" si="66"/>
        <v>0.83668131051646932</v>
      </c>
      <c r="X46" s="32"/>
      <c r="Y46" s="5">
        <f t="shared" si="72"/>
        <v>0</v>
      </c>
      <c r="Z46" s="5">
        <f t="shared" si="61"/>
        <v>5.1767964903889876</v>
      </c>
      <c r="AA46" s="5">
        <f t="shared" si="67"/>
        <v>0</v>
      </c>
      <c r="AB46" s="5">
        <f t="shared" si="48"/>
        <v>5.0387374895102282</v>
      </c>
      <c r="AC46" s="32"/>
      <c r="AD46" s="5">
        <f t="shared" si="73"/>
        <v>12130.550852386617</v>
      </c>
      <c r="AE46" s="5">
        <f t="shared" si="50"/>
        <v>-121.30550852386618</v>
      </c>
      <c r="AF46" s="5">
        <f t="shared" si="70"/>
        <v>-1334.360593762528</v>
      </c>
      <c r="AG46" s="5">
        <f t="shared" si="76"/>
        <v>-13059.194820665083</v>
      </c>
      <c r="AH46" s="5">
        <f t="shared" si="52"/>
        <v>-2384.3100705648594</v>
      </c>
      <c r="AI46" s="42">
        <f t="shared" si="71"/>
        <v>0</v>
      </c>
      <c r="AJ46" s="42">
        <f t="shared" si="74"/>
        <v>1178.6148119686429</v>
      </c>
      <c r="AK46" s="42">
        <f t="shared" si="68"/>
        <v>-1205.6952585962165</v>
      </c>
    </row>
    <row r="47" spans="1:39" ht="15" x14ac:dyDescent="0.2">
      <c r="A47" s="12"/>
      <c r="B47" s="71">
        <v>2</v>
      </c>
      <c r="C47" s="10">
        <f>$H$36*0.11</f>
        <v>1594.8253857120933</v>
      </c>
      <c r="D47" s="1"/>
      <c r="E47" s="1"/>
      <c r="F47" s="1"/>
      <c r="I47" s="2">
        <f t="shared" si="54"/>
        <v>10</v>
      </c>
      <c r="J47" s="11">
        <f t="shared" si="45"/>
        <v>14498.412597382667</v>
      </c>
      <c r="K47" s="11">
        <f t="shared" si="55"/>
        <v>144.98412597382668</v>
      </c>
      <c r="L47" s="24">
        <f t="shared" si="64"/>
        <v>1594.8253857120933</v>
      </c>
      <c r="M47" s="11">
        <f t="shared" si="43"/>
        <v>602229</v>
      </c>
      <c r="N47" s="28">
        <f t="shared" si="56"/>
        <v>0</v>
      </c>
      <c r="O47" s="35">
        <f t="shared" si="46"/>
        <v>0</v>
      </c>
      <c r="P47" s="35">
        <f t="shared" si="69"/>
        <v>6.0222899999999999</v>
      </c>
      <c r="Q47">
        <f t="shared" si="57"/>
        <v>74</v>
      </c>
      <c r="R47" s="45">
        <f>1000*VLOOKUP(Q47, '[1]Mortality (No Interventions) H'!$B$10:$O$129,7)</f>
        <v>28.245545420109551</v>
      </c>
      <c r="S47" s="46">
        <f>VLOOKUP(I47, '[1]Lapse Rates'!$A$4:$F$24, 4)</f>
        <v>1.4007732E-3</v>
      </c>
      <c r="T47" s="33">
        <f t="shared" si="75"/>
        <v>0.83668131051646932</v>
      </c>
      <c r="U47" s="33">
        <f t="shared" si="65"/>
        <v>2.3632519958349717E-2</v>
      </c>
      <c r="V47" s="39">
        <f t="shared" si="59"/>
        <v>1.1720007567123485E-3</v>
      </c>
      <c r="W47" s="32">
        <f t="shared" si="66"/>
        <v>0.81187678980140721</v>
      </c>
      <c r="X47" s="32"/>
      <c r="Y47" s="5">
        <f t="shared" si="72"/>
        <v>0</v>
      </c>
      <c r="Z47" s="5">
        <f t="shared" si="61"/>
        <v>5.0387374895102282</v>
      </c>
      <c r="AA47" s="5">
        <f t="shared" si="67"/>
        <v>0</v>
      </c>
      <c r="AB47" s="5">
        <f t="shared" si="48"/>
        <v>4.8893574724531161</v>
      </c>
      <c r="AC47" s="32"/>
      <c r="AD47" s="5">
        <f t="shared" si="73"/>
        <v>11770.924676779321</v>
      </c>
      <c r="AE47" s="5">
        <f t="shared" si="50"/>
        <v>-117.70924676779323</v>
      </c>
      <c r="AF47" s="5">
        <f t="shared" si="70"/>
        <v>-1294.8017144457253</v>
      </c>
      <c r="AG47" s="5">
        <f t="shared" si="76"/>
        <v>-14232.188861996992</v>
      </c>
      <c r="AH47" s="5">
        <f>SUM(AD47:AG47)</f>
        <v>-3873.7751464311896</v>
      </c>
      <c r="AI47" s="42">
        <f t="shared" si="71"/>
        <v>0</v>
      </c>
      <c r="AJ47" s="42">
        <f t="shared" si="74"/>
        <v>1143.6747338318519</v>
      </c>
      <c r="AK47" s="42">
        <f t="shared" si="68"/>
        <v>-2730.1004125993377</v>
      </c>
    </row>
    <row r="48" spans="1:39" ht="15" x14ac:dyDescent="0.2">
      <c r="D48" s="1"/>
      <c r="E48" s="1"/>
      <c r="F48" s="1"/>
      <c r="I48" s="2">
        <f t="shared" si="54"/>
        <v>11</v>
      </c>
      <c r="J48" s="11">
        <f t="shared" si="45"/>
        <v>14498.412597382667</v>
      </c>
      <c r="K48" s="11">
        <f t="shared" si="55"/>
        <v>144.98412597382668</v>
      </c>
      <c r="L48" s="24">
        <f t="shared" si="64"/>
        <v>1594.8253857120933</v>
      </c>
      <c r="M48" s="11">
        <f t="shared" si="43"/>
        <v>602229</v>
      </c>
      <c r="N48" s="28">
        <f t="shared" si="56"/>
        <v>0</v>
      </c>
      <c r="O48" s="35">
        <f t="shared" si="46"/>
        <v>0</v>
      </c>
      <c r="P48" s="35">
        <f t="shared" si="69"/>
        <v>6.0222899999999999</v>
      </c>
      <c r="Q48">
        <f t="shared" si="57"/>
        <v>75</v>
      </c>
      <c r="R48" s="45">
        <f>1000*VLOOKUP(Q48, '[1]Mortality (No Interventions) H'!$B$10:$O$129,7)</f>
        <v>31.727384796276308</v>
      </c>
      <c r="S48" s="46">
        <f>VLOOKUP(I48, '[1]Lapse Rates'!$A$4:$F$24, 4)</f>
        <v>1.2298243999999999E-3</v>
      </c>
      <c r="T48" s="33">
        <f t="shared" si="75"/>
        <v>0.81187678980140721</v>
      </c>
      <c r="U48" s="33">
        <f t="shared" si="65"/>
        <v>2.5758727317194783E-2</v>
      </c>
      <c r="V48" s="39">
        <f t="shared" si="59"/>
        <v>9.9846588589144161E-4</v>
      </c>
      <c r="W48" s="32">
        <f t="shared" si="66"/>
        <v>0.78511959659832098</v>
      </c>
      <c r="X48" s="31"/>
      <c r="Y48" s="5">
        <f t="shared" si="72"/>
        <v>0</v>
      </c>
      <c r="Z48" s="5">
        <f t="shared" si="61"/>
        <v>4.8893574724531161</v>
      </c>
      <c r="AA48" s="5">
        <f t="shared" si="67"/>
        <v>0</v>
      </c>
      <c r="AB48" s="5">
        <f t="shared" si="48"/>
        <v>4.7282178953981022</v>
      </c>
      <c r="AC48" s="32"/>
      <c r="AD48" s="5">
        <f t="shared" si="73"/>
        <v>11382.987849773095</v>
      </c>
      <c r="AE48" s="5">
        <f t="shared" si="50"/>
        <v>-113.82987849773096</v>
      </c>
      <c r="AF48" s="5">
        <f t="shared" si="70"/>
        <v>-1252.1286634750404</v>
      </c>
      <c r="AG48" s="5">
        <f t="shared" si="76"/>
        <v>-15512.652593506897</v>
      </c>
      <c r="AH48" s="5">
        <f t="shared" ref="AH48:AH57" si="77">SUM(AD48:AG48)</f>
        <v>-5495.6232857065734</v>
      </c>
      <c r="AI48" s="42">
        <f t="shared" si="71"/>
        <v>0</v>
      </c>
      <c r="AJ48" s="42">
        <f t="shared" si="74"/>
        <v>1105.984042950161</v>
      </c>
      <c r="AK48" s="42">
        <f t="shared" ref="AK48:AK57" si="78">SUM(AH48:AJ48)</f>
        <v>-4389.6392427564124</v>
      </c>
    </row>
    <row r="49" spans="1:37" ht="15" x14ac:dyDescent="0.2">
      <c r="A49" s="48" t="s">
        <v>52</v>
      </c>
      <c r="D49" s="1"/>
      <c r="E49" s="74"/>
      <c r="F49" s="37"/>
      <c r="I49" s="2">
        <f t="shared" si="54"/>
        <v>12</v>
      </c>
      <c r="J49" s="11">
        <f t="shared" si="45"/>
        <v>14498.412597382667</v>
      </c>
      <c r="K49" s="11">
        <f t="shared" si="55"/>
        <v>144.98412597382668</v>
      </c>
      <c r="L49" s="24">
        <f t="shared" si="64"/>
        <v>1594.8253857120933</v>
      </c>
      <c r="M49" s="11">
        <f t="shared" si="43"/>
        <v>602229</v>
      </c>
      <c r="N49" s="28">
        <f t="shared" si="56"/>
        <v>0</v>
      </c>
      <c r="O49" s="35">
        <f t="shared" si="46"/>
        <v>0</v>
      </c>
      <c r="P49" s="35">
        <f t="shared" si="69"/>
        <v>6.0222899999999999</v>
      </c>
      <c r="Q49">
        <f t="shared" si="57"/>
        <v>76</v>
      </c>
      <c r="R49" s="45">
        <f>1000*VLOOKUP(Q49, '[1]Mortality (No Interventions) H'!$B$10:$O$129,7)</f>
        <v>35.726616922927263</v>
      </c>
      <c r="S49" s="46">
        <f>VLOOKUP(I49, '[1]Lapse Rates'!$A$4:$F$24, 4)</f>
        <v>1.0984558E-3</v>
      </c>
      <c r="T49" s="33">
        <f t="shared" si="75"/>
        <v>0.78511959659832098</v>
      </c>
      <c r="U49" s="33">
        <f t="shared" si="65"/>
        <v>2.80496670663514E-2</v>
      </c>
      <c r="V49" s="39">
        <f t="shared" si="59"/>
        <v>8.6241917457708598E-4</v>
      </c>
      <c r="W49" s="32">
        <f t="shared" si="66"/>
        <v>0.75620751035739253</v>
      </c>
      <c r="X49" s="31"/>
      <c r="Y49" s="5">
        <f t="shared" si="72"/>
        <v>0</v>
      </c>
      <c r="Z49" s="5">
        <f t="shared" si="61"/>
        <v>4.7282178953981022</v>
      </c>
      <c r="AA49" s="5">
        <f t="shared" si="67"/>
        <v>0</v>
      </c>
      <c r="AB49" s="5">
        <f t="shared" si="48"/>
        <v>4.5541009275502216</v>
      </c>
      <c r="AC49" s="32"/>
      <c r="AD49" s="5">
        <f t="shared" si="73"/>
        <v>10963.808494401002</v>
      </c>
      <c r="AE49" s="5">
        <f t="shared" si="50"/>
        <v>-109.63808494401005</v>
      </c>
      <c r="AF49" s="5">
        <f t="shared" si="70"/>
        <v>-1206.0189343841103</v>
      </c>
      <c r="AG49" s="5">
        <f t="shared" si="76"/>
        <v>-16892.322947701738</v>
      </c>
      <c r="AH49" s="5">
        <f t="shared" si="77"/>
        <v>-7244.1714726288556</v>
      </c>
      <c r="AI49" s="42">
        <f t="shared" si="71"/>
        <v>0</v>
      </c>
      <c r="AJ49" s="42">
        <f t="shared" si="74"/>
        <v>1065.2579553432695</v>
      </c>
      <c r="AK49" s="42">
        <f t="shared" si="78"/>
        <v>-6178.9135172855858</v>
      </c>
    </row>
    <row r="50" spans="1:37" ht="15" x14ac:dyDescent="0.2">
      <c r="A50" s="48" t="s">
        <v>53</v>
      </c>
      <c r="D50" s="1"/>
      <c r="E50" s="1"/>
      <c r="F50" s="1"/>
      <c r="I50" s="2">
        <f t="shared" si="54"/>
        <v>13</v>
      </c>
      <c r="J50" s="11">
        <f t="shared" si="45"/>
        <v>14498.412597382667</v>
      </c>
      <c r="K50" s="11">
        <f t="shared" si="55"/>
        <v>144.98412597382668</v>
      </c>
      <c r="L50" s="24">
        <f t="shared" si="64"/>
        <v>1594.8253857120933</v>
      </c>
      <c r="M50" s="11">
        <f t="shared" si="43"/>
        <v>602229</v>
      </c>
      <c r="N50" s="28">
        <f t="shared" si="56"/>
        <v>0</v>
      </c>
      <c r="O50" s="35">
        <f t="shared" si="46"/>
        <v>0</v>
      </c>
      <c r="P50" s="35">
        <f t="shared" si="69"/>
        <v>6.0222899999999999</v>
      </c>
      <c r="Q50">
        <f t="shared" si="57"/>
        <v>77</v>
      </c>
      <c r="R50" s="45">
        <f>1000*VLOOKUP(Q50, '[1]Mortality (No Interventions) H'!$B$10:$O$129,7)</f>
        <v>40.346586116242342</v>
      </c>
      <c r="S50" s="46">
        <f>VLOOKUP(I50, '[1]Lapse Rates'!$A$4:$F$24, 4)</f>
        <v>9.9047419999999994E-4</v>
      </c>
      <c r="T50" s="33">
        <f t="shared" si="75"/>
        <v>0.75620751035739253</v>
      </c>
      <c r="U50" s="33">
        <f t="shared" si="65"/>
        <v>3.0510391438383761E-2</v>
      </c>
      <c r="V50" s="39">
        <f t="shared" si="59"/>
        <v>7.4900402885523E-4</v>
      </c>
      <c r="W50" s="32">
        <f t="shared" si="66"/>
        <v>0.72494811489015354</v>
      </c>
      <c r="X50" s="31"/>
      <c r="Y50" s="5">
        <f t="shared" si="72"/>
        <v>0</v>
      </c>
      <c r="Z50" s="5">
        <f t="shared" si="61"/>
        <v>4.5541009275502216</v>
      </c>
      <c r="AA50" s="5">
        <f t="shared" si="67"/>
        <v>0</v>
      </c>
      <c r="AB50" s="5">
        <f t="shared" si="48"/>
        <v>4.365847782821823</v>
      </c>
      <c r="AC50" s="32"/>
      <c r="AD50" s="5">
        <f t="shared" si="73"/>
        <v>10510.596881372219</v>
      </c>
      <c r="AE50" s="5">
        <f t="shared" si="50"/>
        <v>-105.1059688137222</v>
      </c>
      <c r="AF50" s="5">
        <f t="shared" si="70"/>
        <v>-1156.1656569509441</v>
      </c>
      <c r="AG50" s="5">
        <f t="shared" si="76"/>
        <v>-18374.242525546415</v>
      </c>
      <c r="AH50" s="5">
        <f t="shared" si="77"/>
        <v>-9124.9172699388619</v>
      </c>
      <c r="AI50" s="42">
        <f t="shared" si="71"/>
        <v>0</v>
      </c>
      <c r="AJ50" s="42">
        <f t="shared" si="74"/>
        <v>1021.2254158229812</v>
      </c>
      <c r="AK50" s="42">
        <f t="shared" si="78"/>
        <v>-8103.6918541158811</v>
      </c>
    </row>
    <row r="51" spans="1:37" ht="15" x14ac:dyDescent="0.2">
      <c r="A51" s="48" t="s">
        <v>54</v>
      </c>
      <c r="D51" s="1"/>
      <c r="E51" s="1"/>
      <c r="F51" s="37"/>
      <c r="I51" s="2">
        <f t="shared" si="54"/>
        <v>14</v>
      </c>
      <c r="J51" s="11">
        <f t="shared" si="45"/>
        <v>14498.412597382667</v>
      </c>
      <c r="K51" s="11">
        <f t="shared" si="55"/>
        <v>144.98412597382668</v>
      </c>
      <c r="L51" s="24">
        <f t="shared" si="64"/>
        <v>1594.8253857120933</v>
      </c>
      <c r="M51" s="11">
        <f t="shared" si="43"/>
        <v>602229</v>
      </c>
      <c r="N51" s="28">
        <f t="shared" si="56"/>
        <v>0</v>
      </c>
      <c r="O51" s="35">
        <f t="shared" si="46"/>
        <v>0</v>
      </c>
      <c r="P51" s="35">
        <f t="shared" si="69"/>
        <v>6.0222899999999999</v>
      </c>
      <c r="Q51">
        <f t="shared" si="57"/>
        <v>78</v>
      </c>
      <c r="R51" s="45">
        <f>1000*VLOOKUP(Q51, '[1]Mortality (No Interventions) H'!$B$10:$O$129,7)</f>
        <v>45.512888342080188</v>
      </c>
      <c r="S51" s="46">
        <f>VLOOKUP(I51, '[1]Lapse Rates'!$A$4:$F$24, 4)</f>
        <v>9.2791330000000004E-4</v>
      </c>
      <c r="T51" s="33">
        <f t="shared" si="75"/>
        <v>0.72494811489015354</v>
      </c>
      <c r="U51" s="33">
        <f t="shared" si="65"/>
        <v>3.2994482606797076E-2</v>
      </c>
      <c r="V51" s="39">
        <f t="shared" si="59"/>
        <v>6.7268899761650151E-4</v>
      </c>
      <c r="W51" s="32">
        <f t="shared" si="66"/>
        <v>0.69128094328573997</v>
      </c>
      <c r="X51" s="31"/>
      <c r="Y51" s="5">
        <f t="shared" si="72"/>
        <v>0</v>
      </c>
      <c r="Z51" s="5">
        <f t="shared" si="61"/>
        <v>4.365847782821823</v>
      </c>
      <c r="AA51" s="5">
        <f t="shared" si="67"/>
        <v>0</v>
      </c>
      <c r="AB51" s="5">
        <f t="shared" si="48"/>
        <v>4.163094311940279</v>
      </c>
      <c r="AC51" s="32"/>
      <c r="AD51" s="5">
        <f t="shared" si="73"/>
        <v>10022.476336464546</v>
      </c>
      <c r="AE51" s="5">
        <f t="shared" si="50"/>
        <v>-100.22476336464545</v>
      </c>
      <c r="AF51" s="5">
        <f t="shared" si="70"/>
        <v>-1102.4723970110999</v>
      </c>
      <c r="AG51" s="5">
        <f t="shared" si="76"/>
        <v>-19870.234265808798</v>
      </c>
      <c r="AH51" s="5">
        <f t="shared" si="77"/>
        <v>-11050.455089719999</v>
      </c>
      <c r="AI51" s="42">
        <f t="shared" si="71"/>
        <v>0</v>
      </c>
      <c r="AJ51" s="42">
        <f t="shared" si="74"/>
        <v>973.80116898859501</v>
      </c>
      <c r="AK51" s="42">
        <f t="shared" si="78"/>
        <v>-10076.653920731404</v>
      </c>
    </row>
    <row r="52" spans="1:37" ht="15" x14ac:dyDescent="0.2">
      <c r="A52" s="48" t="s">
        <v>55</v>
      </c>
      <c r="D52" s="1"/>
      <c r="E52" s="1"/>
      <c r="F52" s="1"/>
      <c r="I52" s="2">
        <f t="shared" si="54"/>
        <v>15</v>
      </c>
      <c r="J52" s="11">
        <f t="shared" si="45"/>
        <v>14498.412597382667</v>
      </c>
      <c r="K52" s="11">
        <f t="shared" si="55"/>
        <v>144.98412597382668</v>
      </c>
      <c r="L52" s="24">
        <f t="shared" si="64"/>
        <v>1594.8253857120933</v>
      </c>
      <c r="M52" s="11">
        <f t="shared" si="43"/>
        <v>602229</v>
      </c>
      <c r="N52" s="28">
        <f t="shared" si="56"/>
        <v>0</v>
      </c>
      <c r="O52" s="35">
        <f t="shared" si="46"/>
        <v>0</v>
      </c>
      <c r="P52" s="35">
        <f t="shared" si="69"/>
        <v>6.0222899999999999</v>
      </c>
      <c r="Q52">
        <f t="shared" si="57"/>
        <v>79</v>
      </c>
      <c r="R52" s="45">
        <f>1000*VLOOKUP(Q52, '[1]Mortality (No Interventions) H'!$B$10:$O$129,7)</f>
        <v>51.262479990769236</v>
      </c>
      <c r="S52" s="46">
        <f>VLOOKUP(I52, '[1]Lapse Rates'!$A$4:$F$24, 4)</f>
        <v>7.1178370000000003E-4</v>
      </c>
      <c r="T52" s="33">
        <f t="shared" si="75"/>
        <v>0.69128094328573997</v>
      </c>
      <c r="U52" s="33">
        <f t="shared" si="65"/>
        <v>3.5436775523185325E-2</v>
      </c>
      <c r="V52" s="39">
        <f t="shared" si="59"/>
        <v>4.9204250755141414E-4</v>
      </c>
      <c r="W52" s="32">
        <f t="shared" si="66"/>
        <v>0.65535212525500319</v>
      </c>
      <c r="X52" s="31"/>
      <c r="Y52" s="5">
        <f t="shared" si="72"/>
        <v>0</v>
      </c>
      <c r="Z52" s="5">
        <f t="shared" si="61"/>
        <v>4.163094311940279</v>
      </c>
      <c r="AA52" s="5">
        <f t="shared" si="67"/>
        <v>0</v>
      </c>
      <c r="AB52" s="5">
        <f t="shared" si="48"/>
        <v>3.9467205504019529</v>
      </c>
      <c r="AC52" s="32"/>
      <c r="AD52" s="5">
        <f t="shared" si="73"/>
        <v>9501.5655085186409</v>
      </c>
      <c r="AE52" s="5">
        <f t="shared" si="50"/>
        <v>-95.015655085186424</v>
      </c>
      <c r="AF52" s="5">
        <f t="shared" si="70"/>
        <v>-1045.1722059370506</v>
      </c>
      <c r="AG52" s="5">
        <f t="shared" si="76"/>
        <v>-21341.053886552374</v>
      </c>
      <c r="AH52" s="5">
        <f t="shared" si="77"/>
        <v>-12979.676239055971</v>
      </c>
      <c r="AI52" s="42">
        <f t="shared" si="71"/>
        <v>0</v>
      </c>
      <c r="AJ52" s="42">
        <f t="shared" si="74"/>
        <v>923.19094017382326</v>
      </c>
      <c r="AK52" s="42">
        <f t="shared" si="78"/>
        <v>-12056.485298882148</v>
      </c>
    </row>
    <row r="53" spans="1:37" ht="15" x14ac:dyDescent="0.2">
      <c r="D53" s="1"/>
      <c r="E53" s="1"/>
      <c r="F53" s="1"/>
      <c r="I53" s="2">
        <f t="shared" si="54"/>
        <v>16</v>
      </c>
      <c r="J53" s="11">
        <f t="shared" si="45"/>
        <v>14498.412597382667</v>
      </c>
      <c r="K53" s="11">
        <f t="shared" si="55"/>
        <v>144.98412597382668</v>
      </c>
      <c r="L53" s="24">
        <f t="shared" si="64"/>
        <v>1594.8253857120933</v>
      </c>
      <c r="M53" s="11">
        <f t="shared" si="43"/>
        <v>602229</v>
      </c>
      <c r="N53" s="28">
        <f t="shared" si="56"/>
        <v>0</v>
      </c>
      <c r="O53" s="35">
        <f t="shared" si="46"/>
        <v>0</v>
      </c>
      <c r="P53" s="35">
        <f t="shared" si="69"/>
        <v>6.0222899999999999</v>
      </c>
      <c r="Q53">
        <f t="shared" si="57"/>
        <v>80</v>
      </c>
      <c r="R53" s="45">
        <f>1000*VLOOKUP(Q53, '[1]Mortality (No Interventions) H'!$B$10:$O$129,7)</f>
        <v>57.538637884183586</v>
      </c>
      <c r="S53" s="46">
        <f>VLOOKUP(I53, '[1]Lapse Rates'!$A$4:$F$24, 4)</f>
        <v>6.4944269999999999E-4</v>
      </c>
      <c r="T53" s="33">
        <f t="shared" si="75"/>
        <v>0.65535212525500319</v>
      </c>
      <c r="U53" s="33">
        <f t="shared" si="65"/>
        <v>3.7708068621677755E-2</v>
      </c>
      <c r="V53" s="39">
        <f t="shared" si="59"/>
        <v>4.2561365367634746E-4</v>
      </c>
      <c r="W53" s="32">
        <f t="shared" si="66"/>
        <v>0.61721844297964912</v>
      </c>
      <c r="X53" s="31"/>
      <c r="Y53" s="5">
        <f t="shared" si="72"/>
        <v>0</v>
      </c>
      <c r="Z53" s="5">
        <f t="shared" si="61"/>
        <v>3.9467205504019529</v>
      </c>
      <c r="AA53" s="5">
        <f t="shared" si="67"/>
        <v>0</v>
      </c>
      <c r="AB53" s="5">
        <f t="shared" si="48"/>
        <v>3.7170684569719112</v>
      </c>
      <c r="AC53" s="32"/>
      <c r="AD53" s="5">
        <f t="shared" si="73"/>
        <v>8948.6876490330596</v>
      </c>
      <c r="AE53" s="5">
        <f t="shared" si="50"/>
        <v>-89.486876490330602</v>
      </c>
      <c r="AF53" s="5">
        <f t="shared" si="70"/>
        <v>-984.35564139363657</v>
      </c>
      <c r="AG53" s="5">
        <f t="shared" si="76"/>
        <v>-22708.892457964372</v>
      </c>
      <c r="AH53" s="5">
        <f t="shared" si="77"/>
        <v>-14834.04732681528</v>
      </c>
      <c r="AI53" s="42">
        <f t="shared" si="71"/>
        <v>0</v>
      </c>
      <c r="AJ53" s="42">
        <f t="shared" si="74"/>
        <v>869.47476907243617</v>
      </c>
      <c r="AK53" s="42">
        <f t="shared" si="78"/>
        <v>-13964.572557742844</v>
      </c>
    </row>
    <row r="54" spans="1:37" ht="15" x14ac:dyDescent="0.2">
      <c r="B54" s="2"/>
      <c r="C54" s="8"/>
      <c r="F54" s="2"/>
      <c r="I54" s="2">
        <f t="shared" si="54"/>
        <v>17</v>
      </c>
      <c r="J54" s="11">
        <f t="shared" si="45"/>
        <v>14498.412597382667</v>
      </c>
      <c r="K54" s="11">
        <f t="shared" si="55"/>
        <v>144.98412597382668</v>
      </c>
      <c r="L54" s="24">
        <f t="shared" si="64"/>
        <v>1594.8253857120933</v>
      </c>
      <c r="M54" s="11">
        <f t="shared" si="43"/>
        <v>602229</v>
      </c>
      <c r="N54" s="28">
        <f t="shared" si="56"/>
        <v>0</v>
      </c>
      <c r="O54" s="35">
        <f t="shared" si="46"/>
        <v>0</v>
      </c>
      <c r="P54" s="35">
        <f t="shared" si="69"/>
        <v>6.0222899999999999</v>
      </c>
      <c r="Q54">
        <f t="shared" si="57"/>
        <v>81</v>
      </c>
      <c r="R54" s="45">
        <f>1000*VLOOKUP(Q54, '[1]Mortality (No Interventions) H'!$B$10:$O$129,7)</f>
        <v>64.438207006621724</v>
      </c>
      <c r="S54" s="46">
        <f>VLOOKUP(I54, '[1]Lapse Rates'!$A$4:$F$24, 4)</f>
        <v>5.2983399999999997E-4</v>
      </c>
      <c r="T54" s="33">
        <f t="shared" si="75"/>
        <v>0.61721844297964912</v>
      </c>
      <c r="U54" s="33">
        <f t="shared" si="65"/>
        <v>3.9772449797027376E-2</v>
      </c>
      <c r="V54" s="39">
        <f t="shared" si="59"/>
        <v>3.2702331651767938E-4</v>
      </c>
      <c r="W54" s="32">
        <f t="shared" si="66"/>
        <v>0.57711896986610411</v>
      </c>
      <c r="X54" s="31"/>
      <c r="Y54" s="5">
        <f t="shared" si="72"/>
        <v>0</v>
      </c>
      <c r="Z54" s="5">
        <f t="shared" si="61"/>
        <v>3.7170684569719112</v>
      </c>
      <c r="AA54" s="5">
        <f t="shared" si="67"/>
        <v>0</v>
      </c>
      <c r="AB54" s="5">
        <f t="shared" si="48"/>
        <v>3.4755778010349401</v>
      </c>
      <c r="AC54" s="32"/>
      <c r="AD54" s="5">
        <f t="shared" si="73"/>
        <v>8367.3089428952317</v>
      </c>
      <c r="AE54" s="5">
        <f t="shared" si="50"/>
        <v>-83.673089428952323</v>
      </c>
      <c r="AF54" s="5">
        <f t="shared" si="70"/>
        <v>-920.40398371847539</v>
      </c>
      <c r="AG54" s="5">
        <f t="shared" si="76"/>
        <v>-23952.122668814001</v>
      </c>
      <c r="AH54" s="5">
        <f t="shared" si="77"/>
        <v>-16588.890799066197</v>
      </c>
      <c r="AI54" s="42">
        <f t="shared" si="71"/>
        <v>0</v>
      </c>
      <c r="AJ54" s="42">
        <f t="shared" si="74"/>
        <v>812.98932164067105</v>
      </c>
      <c r="AK54" s="42">
        <f t="shared" si="78"/>
        <v>-15775.901477425527</v>
      </c>
    </row>
    <row r="55" spans="1:37" ht="15" x14ac:dyDescent="0.2">
      <c r="B55" s="2"/>
      <c r="C55" s="8"/>
      <c r="F55" s="2"/>
      <c r="I55" s="2">
        <f t="shared" si="54"/>
        <v>18</v>
      </c>
      <c r="J55" s="11">
        <f t="shared" si="45"/>
        <v>14498.412597382667</v>
      </c>
      <c r="K55" s="11">
        <f t="shared" si="55"/>
        <v>144.98412597382668</v>
      </c>
      <c r="L55" s="24">
        <f t="shared" si="64"/>
        <v>1594.8253857120933</v>
      </c>
      <c r="M55" s="11">
        <f t="shared" si="43"/>
        <v>602229</v>
      </c>
      <c r="N55" s="28">
        <f t="shared" si="56"/>
        <v>0</v>
      </c>
      <c r="O55" s="35">
        <f t="shared" si="46"/>
        <v>0</v>
      </c>
      <c r="P55" s="35">
        <f t="shared" si="69"/>
        <v>6.0222899999999999</v>
      </c>
      <c r="Q55">
        <f t="shared" si="57"/>
        <v>82</v>
      </c>
      <c r="R55" s="45">
        <f>1000*VLOOKUP(Q55, '[1]Mortality (No Interventions) H'!$B$10:$O$129,7)</f>
        <v>72.201117396391012</v>
      </c>
      <c r="S55" s="46">
        <f>VLOOKUP(I55, '[1]Lapse Rates'!$A$4:$F$24, 4)</f>
        <v>4.565131E-4</v>
      </c>
      <c r="T55" s="33">
        <f t="shared" si="75"/>
        <v>0.57711896986610411</v>
      </c>
      <c r="U55" s="33">
        <f t="shared" si="65"/>
        <v>4.1668634494986832E-2</v>
      </c>
      <c r="V55" s="39">
        <f t="shared" si="59"/>
        <v>2.6346237000238177E-4</v>
      </c>
      <c r="W55" s="32">
        <f t="shared" si="66"/>
        <v>0.53518687300111489</v>
      </c>
      <c r="X55" s="31"/>
      <c r="Y55" s="5">
        <f t="shared" si="72"/>
        <v>0</v>
      </c>
      <c r="Z55" s="5">
        <f t="shared" si="61"/>
        <v>3.4755778010349401</v>
      </c>
      <c r="AA55" s="5">
        <f t="shared" si="67"/>
        <v>0</v>
      </c>
      <c r="AB55" s="5">
        <f t="shared" si="48"/>
        <v>3.223050553405884</v>
      </c>
      <c r="AC55" s="32"/>
      <c r="AD55" s="5">
        <f t="shared" si="73"/>
        <v>7759.3601014732012</v>
      </c>
      <c r="AE55" s="5">
        <f t="shared" si="50"/>
        <v>-77.593601014732016</v>
      </c>
      <c r="AF55" s="5">
        <f t="shared" si="70"/>
        <v>-853.52961116205211</v>
      </c>
      <c r="AG55" s="5">
        <f t="shared" si="76"/>
        <v>-25094.060083281423</v>
      </c>
      <c r="AH55" s="5">
        <f t="shared" si="77"/>
        <v>-18265.823193985005</v>
      </c>
      <c r="AI55" s="42">
        <f t="shared" si="71"/>
        <v>0</v>
      </c>
      <c r="AJ55" s="42">
        <f t="shared" si="74"/>
        <v>753.9222478772574</v>
      </c>
      <c r="AK55" s="42">
        <f t="shared" si="78"/>
        <v>-17511.900946107748</v>
      </c>
    </row>
    <row r="56" spans="1:37" ht="15" x14ac:dyDescent="0.2">
      <c r="I56" s="2">
        <f t="shared" si="54"/>
        <v>19</v>
      </c>
      <c r="J56" s="11">
        <f t="shared" si="45"/>
        <v>14498.412597382667</v>
      </c>
      <c r="K56" s="11">
        <f t="shared" si="55"/>
        <v>144.98412597382668</v>
      </c>
      <c r="L56" s="24">
        <f t="shared" si="64"/>
        <v>1594.8253857120933</v>
      </c>
      <c r="M56" s="11">
        <f t="shared" si="43"/>
        <v>602229</v>
      </c>
      <c r="N56" s="28">
        <f t="shared" si="56"/>
        <v>0</v>
      </c>
      <c r="O56" s="35">
        <f t="shared" si="46"/>
        <v>0</v>
      </c>
      <c r="P56" s="35">
        <f t="shared" si="69"/>
        <v>6.0222899999999999</v>
      </c>
      <c r="Q56">
        <f t="shared" si="57"/>
        <v>83</v>
      </c>
      <c r="R56" s="45">
        <f>1000*VLOOKUP(Q56, '[1]Mortality (No Interventions) H'!$B$10:$O$129,7)</f>
        <v>80.924620001189638</v>
      </c>
      <c r="S56" s="46">
        <f>VLOOKUP(I56, '[1]Lapse Rates'!$A$4:$F$24, 4)</f>
        <v>3.5534066900000001E-2</v>
      </c>
      <c r="T56" s="33">
        <f t="shared" si="75"/>
        <v>0.53518687300111489</v>
      </c>
      <c r="U56" s="33">
        <f t="shared" si="65"/>
        <v>4.3309794327240164E-2</v>
      </c>
      <c r="V56" s="39">
        <f t="shared" si="59"/>
        <v>1.9017366149223423E-2</v>
      </c>
      <c r="W56" s="32">
        <f t="shared" si="66"/>
        <v>0.47285971252465131</v>
      </c>
      <c r="X56" s="31"/>
      <c r="Y56" s="5">
        <f t="shared" si="72"/>
        <v>0</v>
      </c>
      <c r="Z56" s="5">
        <f t="shared" si="61"/>
        <v>3.223050553405884</v>
      </c>
      <c r="AA56" s="5">
        <f t="shared" si="67"/>
        <v>0</v>
      </c>
      <c r="AB56" s="5">
        <f t="shared" si="48"/>
        <v>2.8476983181400821</v>
      </c>
      <c r="AC56" s="32"/>
      <c r="AD56" s="5">
        <f t="shared" si="73"/>
        <v>6855.715212862151</v>
      </c>
      <c r="AE56" s="5">
        <f t="shared" si="50"/>
        <v>-68.55715212862151</v>
      </c>
      <c r="AF56" s="5">
        <f t="shared" si="70"/>
        <v>-754.12867341483661</v>
      </c>
      <c r="AG56" s="5">
        <f t="shared" si="76"/>
        <v>-26082.414127899516</v>
      </c>
      <c r="AH56" s="5">
        <f t="shared" si="77"/>
        <v>-20049.384740580823</v>
      </c>
      <c r="AI56" s="42">
        <f t="shared" si="71"/>
        <v>0</v>
      </c>
      <c r="AJ56" s="42">
        <f t="shared" si="74"/>
        <v>666.13638701724835</v>
      </c>
      <c r="AK56" s="42">
        <f t="shared" si="78"/>
        <v>-19383.248353563573</v>
      </c>
    </row>
    <row r="57" spans="1:37" ht="15" x14ac:dyDescent="0.2">
      <c r="I57" s="2">
        <f t="shared" si="54"/>
        <v>20</v>
      </c>
      <c r="J57" s="11">
        <f t="shared" si="45"/>
        <v>14498.412597382667</v>
      </c>
      <c r="K57" s="11">
        <f t="shared" si="55"/>
        <v>144.98412597382668</v>
      </c>
      <c r="L57" s="24">
        <f t="shared" si="64"/>
        <v>1594.8253857120933</v>
      </c>
      <c r="M57" s="11">
        <f t="shared" si="43"/>
        <v>602229</v>
      </c>
      <c r="N57" s="28">
        <f t="shared" si="56"/>
        <v>0</v>
      </c>
      <c r="O57" s="35">
        <f t="shared" si="46"/>
        <v>0</v>
      </c>
      <c r="P57" s="35">
        <f t="shared" si="69"/>
        <v>6.0222899999999999</v>
      </c>
      <c r="Q57">
        <f t="shared" si="57"/>
        <v>84</v>
      </c>
      <c r="R57" s="45">
        <f>1000*VLOOKUP(Q57, '[1]Mortality (No Interventions) H'!$B$10:$O$129,7)</f>
        <v>90.763626243137338</v>
      </c>
      <c r="S57" s="46">
        <f>VLOOKUP(I57, '[1]Lapse Rates'!$A$4:$F$24, 4)</f>
        <v>0</v>
      </c>
      <c r="T57" s="33">
        <f t="shared" si="75"/>
        <v>0.47285971252465131</v>
      </c>
      <c r="U57" s="33">
        <f t="shared" si="65"/>
        <v>4.2918462213024818E-2</v>
      </c>
      <c r="V57" s="39">
        <f t="shared" si="59"/>
        <v>0</v>
      </c>
      <c r="W57" s="32">
        <f t="shared" si="66"/>
        <v>0.4299412503116265</v>
      </c>
      <c r="X57" s="31"/>
      <c r="Y57" s="5">
        <f t="shared" si="72"/>
        <v>0</v>
      </c>
      <c r="Z57" s="5">
        <f t="shared" si="61"/>
        <v>2.8476983181400821</v>
      </c>
      <c r="AA57" s="5">
        <f t="shared" si="67"/>
        <v>0</v>
      </c>
      <c r="AB57" s="5">
        <f t="shared" si="48"/>
        <v>2.5892308923392053</v>
      </c>
      <c r="AC57" s="32"/>
      <c r="AD57" s="5">
        <f t="shared" si="73"/>
        <v>6233.4656396525397</v>
      </c>
      <c r="AE57" s="5">
        <f t="shared" si="50"/>
        <v>-62.334656396525403</v>
      </c>
      <c r="AF57" s="5">
        <f t="shared" si="70"/>
        <v>-685.68122036177942</v>
      </c>
      <c r="AG57" s="5">
        <f t="shared" si="76"/>
        <v>-25846.742580087724</v>
      </c>
      <c r="AH57" s="5">
        <f t="shared" si="77"/>
        <v>-20361.292817193491</v>
      </c>
      <c r="AI57" s="42">
        <f t="shared" si="71"/>
        <v>0</v>
      </c>
      <c r="AJ57" s="42">
        <f t="shared" si="74"/>
        <v>605.6673086624246</v>
      </c>
      <c r="AK57" s="42">
        <f t="shared" si="78"/>
        <v>-19755.625508531066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236373.24494375859</v>
      </c>
      <c r="AE60" s="21">
        <f t="shared" ref="AE60:AK60" si="79">SUM(AE37:AE57)</f>
        <v>-7875.2200578626152</v>
      </c>
      <c r="AF60" s="21">
        <f t="shared" si="79"/>
        <v>-24864.182971638613</v>
      </c>
      <c r="AG60" s="21">
        <f t="shared" si="79"/>
        <v>-317858.15915313462</v>
      </c>
      <c r="AH60" s="21">
        <f t="shared" si="79"/>
        <v>-114224.31723887724</v>
      </c>
      <c r="AI60" s="21">
        <f t="shared" si="79"/>
        <v>0</v>
      </c>
      <c r="AJ60" s="21">
        <f t="shared" si="79"/>
        <v>21571.657496196403</v>
      </c>
      <c r="AK60" s="21">
        <f t="shared" si="79"/>
        <v>-92652.659742680829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120204.46390874326</v>
      </c>
      <c r="AE62" s="21">
        <f t="shared" ref="AE62:AK62" si="80">AE37+NPV($D$6,AE38:AE57)</f>
        <v>-6726.297781777801</v>
      </c>
      <c r="AF62" s="21">
        <f t="shared" si="80"/>
        <v>-12226.037934705646</v>
      </c>
      <c r="AG62" s="21">
        <f t="shared" si="80"/>
        <v>-109765.82419987232</v>
      </c>
      <c r="AH62" s="21">
        <f t="shared" si="80"/>
        <v>-8513.6960076125197</v>
      </c>
      <c r="AI62" s="21">
        <f t="shared" si="80"/>
        <v>0</v>
      </c>
      <c r="AJ62" s="21">
        <f t="shared" si="80"/>
        <v>10283.256494182073</v>
      </c>
      <c r="AK62" s="21">
        <f t="shared" si="80"/>
        <v>1769.5604865695495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176858.86740622329</v>
      </c>
      <c r="AE64" s="21">
        <f t="shared" ref="AE64:AK64" si="81">AE37+NPV($D$7,AE38:AE57)</f>
        <v>-7285.0983058431975</v>
      </c>
      <c r="AF64" s="21">
        <f t="shared" si="81"/>
        <v>-18372.843699425015</v>
      </c>
      <c r="AG64" s="21">
        <f t="shared" si="81"/>
        <v>-204892.59875663725</v>
      </c>
      <c r="AH64" s="21">
        <f t="shared" si="81"/>
        <v>-53691.673355682127</v>
      </c>
      <c r="AI64" s="21">
        <f t="shared" si="81"/>
        <v>0</v>
      </c>
      <c r="AJ64" s="21">
        <f t="shared" si="81"/>
        <v>15788.643788644227</v>
      </c>
      <c r="AK64" s="21">
        <f t="shared" si="81"/>
        <v>-37903.029567037898</v>
      </c>
    </row>
    <row r="68" spans="1:39" x14ac:dyDescent="0.15">
      <c r="A68" s="43" t="s">
        <v>40</v>
      </c>
      <c r="B68" s="15">
        <f>B4</f>
        <v>65</v>
      </c>
      <c r="C68" s="15"/>
      <c r="D68" s="15"/>
      <c r="G68" t="s">
        <v>12</v>
      </c>
      <c r="H68" s="51">
        <v>381372.5701694368</v>
      </c>
    </row>
    <row r="69" spans="1:39" x14ac:dyDescent="0.15">
      <c r="G69" s="49" t="s">
        <v>58</v>
      </c>
      <c r="I69" s="1">
        <v>0</v>
      </c>
      <c r="J69" s="11">
        <f>H$68</f>
        <v>381372.5701694368</v>
      </c>
      <c r="K69" s="11">
        <f>J69*$C$10</f>
        <v>152549.02806777472</v>
      </c>
      <c r="L69" s="24">
        <f>$C$78</f>
        <v>53392.159823721158</v>
      </c>
      <c r="M69" s="11">
        <f t="shared" ref="M69:M89" si="82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83">O69*W69</f>
        <v>0</v>
      </c>
      <c r="AB69" s="5">
        <f>P69*W69</f>
        <v>6.0222899999999999</v>
      </c>
      <c r="AC69" s="32"/>
      <c r="AD69" s="5">
        <f>$W69*J69</f>
        <v>381372.5701694368</v>
      </c>
      <c r="AE69" s="5">
        <f>-$W69*K69</f>
        <v>-152549.02806777472</v>
      </c>
      <c r="AF69" s="5">
        <f>-$W69*L69</f>
        <v>-53392.159823721158</v>
      </c>
      <c r="AG69" s="5"/>
      <c r="AH69" s="5">
        <f>SUM(AD69:AG69)</f>
        <v>175431.38227794092</v>
      </c>
      <c r="AI69" s="42">
        <f>Y69-AA69</f>
        <v>0</v>
      </c>
      <c r="AJ69" s="42"/>
      <c r="AK69" s="42">
        <f>SUM(AH69:AJ69)</f>
        <v>175431.38227794092</v>
      </c>
      <c r="AL69" s="6" t="s">
        <v>39</v>
      </c>
      <c r="AM69" s="36">
        <f>AK96</f>
        <v>3516145.4520968981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84">H$68</f>
        <v>381372.5701694368</v>
      </c>
      <c r="K70" s="11"/>
      <c r="L70" s="24"/>
      <c r="M70" s="11">
        <f t="shared" si="82"/>
        <v>602229</v>
      </c>
      <c r="N70" s="78">
        <f t="shared" ref="N70:N89" si="85">$N$37</f>
        <v>0</v>
      </c>
      <c r="O70" s="35">
        <f t="shared" ref="O70:O89" si="86">M70*N70/1000</f>
        <v>0</v>
      </c>
      <c r="P70" s="35">
        <f t="shared" ref="P70:P71" si="87">$H$14*M70/1000</f>
        <v>6.0222899999999999</v>
      </c>
      <c r="Q70">
        <f t="shared" ref="Q70:Q89" si="88">Q5</f>
        <v>65</v>
      </c>
      <c r="R70" s="85">
        <f>1000*VLOOKUP(Q70, '[1]Mortality (No Interventions) H'!$B$10:$O$129,10)</f>
        <v>23.231643424533353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2.3231643424533353E-2</v>
      </c>
      <c r="V70" s="39">
        <f>MIN(S70*T70,T70-U70)</f>
        <v>2.3220462500000002E-3</v>
      </c>
      <c r="W70" s="32">
        <f>T70-SUM(U70:V70)</f>
        <v>0.97444631032546669</v>
      </c>
      <c r="X70" s="32"/>
      <c r="Y70" s="5">
        <f>AA69</f>
        <v>0</v>
      </c>
      <c r="Z70" s="5">
        <f>AB69</f>
        <v>6.0222899999999999</v>
      </c>
      <c r="AA70" s="5">
        <f t="shared" si="83"/>
        <v>0</v>
      </c>
      <c r="AB70" s="5">
        <f t="shared" ref="AB70:AB89" si="89">P70*W70</f>
        <v>5.8683982702099549</v>
      </c>
      <c r="AC70" s="32"/>
      <c r="AD70" s="5">
        <f t="shared" ref="AD70:AD72" si="90">$W70*J70</f>
        <v>371627.09386094782</v>
      </c>
      <c r="AE70" s="5">
        <f t="shared" ref="AE70:AE89" si="91">-$W70*K70</f>
        <v>0</v>
      </c>
      <c r="AF70" s="5">
        <f t="shared" ref="AF70:AF71" si="92">-$W70*L70</f>
        <v>0</v>
      </c>
      <c r="AG70" s="5">
        <f>-U70*M70</f>
        <v>-13990.769387913297</v>
      </c>
      <c r="AH70" s="5">
        <f t="shared" ref="AH70:AH78" si="93">SUM(AD70:AG70)</f>
        <v>357636.32447303453</v>
      </c>
      <c r="AI70" s="42">
        <f>-M70*$W69*(N70-N69)/1000</f>
        <v>0</v>
      </c>
      <c r="AJ70" s="42">
        <f>$D$6*SUM(Y70:Z70,AD70:AE70)</f>
        <v>36457.208694407986</v>
      </c>
      <c r="AK70" s="42">
        <f t="shared" ref="AK70" si="94">SUM(AH70:AJ70)</f>
        <v>394093.53316744254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95">I70+1</f>
        <v>2</v>
      </c>
      <c r="J71" s="11">
        <f t="shared" si="84"/>
        <v>381372.5701694368</v>
      </c>
      <c r="K71" s="11">
        <f t="shared" ref="K71:K89" si="96">J71*$C$11</f>
        <v>3813.7257016943681</v>
      </c>
      <c r="L71" s="24">
        <f>$C$79</f>
        <v>41950.98271863805</v>
      </c>
      <c r="M71" s="11">
        <f t="shared" si="82"/>
        <v>602229</v>
      </c>
      <c r="N71" s="78">
        <f t="shared" si="85"/>
        <v>0</v>
      </c>
      <c r="O71" s="35">
        <f t="shared" si="86"/>
        <v>0</v>
      </c>
      <c r="P71" s="35">
        <f t="shared" si="87"/>
        <v>6.0222899999999999</v>
      </c>
      <c r="Q71">
        <f t="shared" si="88"/>
        <v>66</v>
      </c>
      <c r="R71" s="45">
        <f>1000*VLOOKUP(Q71, '[1]Mortality (No Interventions) H'!$B$10:$O$129,10)</f>
        <v>25.28346273469916</v>
      </c>
      <c r="S71" s="46">
        <f>VLOOKUP(I71, '[1]Lapse Rates'!$A$4:$F$24, 5)</f>
        <v>2.1348066000000001E-3</v>
      </c>
      <c r="T71" s="33">
        <f t="shared" ref="T71:T73" si="97">W70</f>
        <v>0.97444631032546669</v>
      </c>
      <c r="U71" s="33">
        <f>T71*R71/1000</f>
        <v>2.4637376974079032E-2</v>
      </c>
      <c r="V71" s="39">
        <f t="shared" ref="V71:V89" si="98">MIN(S71*T71,T71-U71)</f>
        <v>2.0802544146284545E-3</v>
      </c>
      <c r="W71" s="32">
        <f>T71-SUM(U71:V71)</f>
        <v>0.94772867893675916</v>
      </c>
      <c r="X71" s="32"/>
      <c r="Y71" s="5">
        <f t="shared" ref="Y71:Y72" si="99">AA70</f>
        <v>0</v>
      </c>
      <c r="Z71" s="5">
        <f t="shared" ref="Z71:Z89" si="100">AB70</f>
        <v>5.8683982702099549</v>
      </c>
      <c r="AA71" s="5">
        <f>O71*W71</f>
        <v>0</v>
      </c>
      <c r="AB71" s="5">
        <f t="shared" si="89"/>
        <v>5.7074969458740554</v>
      </c>
      <c r="AC71" s="32"/>
      <c r="AD71" s="5">
        <f t="shared" si="90"/>
        <v>361437.72210939683</v>
      </c>
      <c r="AE71" s="5">
        <f t="shared" si="91"/>
        <v>-3614.3772210939683</v>
      </c>
      <c r="AF71" s="5">
        <f t="shared" si="92"/>
        <v>-39758.14943203365</v>
      </c>
      <c r="AG71" s="5">
        <f t="shared" ref="AG71:AG74" si="101">-U71*M71</f>
        <v>-14837.342897722641</v>
      </c>
      <c r="AH71" s="5">
        <f t="shared" si="93"/>
        <v>303227.85255854658</v>
      </c>
      <c r="AI71" s="42">
        <f>-M71*($W70*N71-$W69*N70)/1000</f>
        <v>0</v>
      </c>
      <c r="AJ71" s="42">
        <f t="shared" ref="AJ71:AJ72" si="102">$D$6*SUM(Y71:Z71,AD71:AE71)</f>
        <v>35103.045823412824</v>
      </c>
      <c r="AK71" s="42">
        <f>SUM(AH71:AJ71)</f>
        <v>338330.89838195941</v>
      </c>
      <c r="AL71" s="48" t="s">
        <v>59</v>
      </c>
      <c r="AM71" s="54">
        <f>AK96/AD96</f>
        <v>0.86598981092394611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95"/>
        <v>3</v>
      </c>
      <c r="J72" s="11">
        <f t="shared" si="84"/>
        <v>381372.5701694368</v>
      </c>
      <c r="K72" s="11">
        <f t="shared" si="96"/>
        <v>3813.7257016943681</v>
      </c>
      <c r="L72" s="24">
        <f t="shared" ref="L72:L89" si="103">$C$79</f>
        <v>41950.98271863805</v>
      </c>
      <c r="M72" s="11">
        <f t="shared" si="82"/>
        <v>602229</v>
      </c>
      <c r="N72" s="78">
        <f t="shared" si="85"/>
        <v>0</v>
      </c>
      <c r="O72" s="35">
        <f t="shared" si="86"/>
        <v>0</v>
      </c>
      <c r="P72" s="35">
        <f>$H$14*M72/1000</f>
        <v>6.0222899999999999</v>
      </c>
      <c r="Q72">
        <f t="shared" si="88"/>
        <v>67</v>
      </c>
      <c r="R72" s="45">
        <f>1000*VLOOKUP(Q72, '[1]Mortality (No Interventions) H'!$B$10:$O$129,10)</f>
        <v>27.446329006590041</v>
      </c>
      <c r="S72" s="46">
        <f>VLOOKUP(I72, '[1]Lapse Rates'!$A$4:$F$24, 5)</f>
        <v>2.1304430000000001E-3</v>
      </c>
      <c r="T72" s="33">
        <f t="shared" si="97"/>
        <v>0.94772867893675916</v>
      </c>
      <c r="U72" s="33">
        <f t="shared" ref="U72:U89" si="104">T72*R72/1000</f>
        <v>2.6011673131079233E-2</v>
      </c>
      <c r="V72" s="39">
        <f t="shared" si="98"/>
        <v>2.0190819299400662E-3</v>
      </c>
      <c r="W72" s="32">
        <f t="shared" ref="W72:W89" si="105">T72-SUM(U72:V72)</f>
        <v>0.9196979238757399</v>
      </c>
      <c r="X72" s="32"/>
      <c r="Y72" s="5">
        <f t="shared" si="99"/>
        <v>0</v>
      </c>
      <c r="Z72" s="5">
        <f t="shared" si="100"/>
        <v>5.7074969458740554</v>
      </c>
      <c r="AA72" s="5">
        <f t="shared" ref="AA72:AA89" si="106">O72*W72</f>
        <v>0</v>
      </c>
      <c r="AB72" s="5">
        <f t="shared" si="89"/>
        <v>5.5386876099776297</v>
      </c>
      <c r="AC72" s="32"/>
      <c r="AD72" s="5">
        <f t="shared" si="90"/>
        <v>350747.56100798596</v>
      </c>
      <c r="AE72" s="5">
        <f t="shared" si="91"/>
        <v>-3507.4756100798595</v>
      </c>
      <c r="AF72" s="5">
        <f>-$W72*L72</f>
        <v>-38582.231710878455</v>
      </c>
      <c r="AG72" s="5">
        <f t="shared" si="101"/>
        <v>-15664.983898056716</v>
      </c>
      <c r="AH72" s="5">
        <f t="shared" si="93"/>
        <v>292992.86978897091</v>
      </c>
      <c r="AI72" s="42">
        <f>-M72*($W71*N72-$W70*N71)/1000</f>
        <v>0</v>
      </c>
      <c r="AJ72" s="42">
        <f t="shared" si="102"/>
        <v>34064.812282984974</v>
      </c>
      <c r="AK72" s="42">
        <f t="shared" ref="AK72:AK79" si="107">SUM(AH72:AJ72)</f>
        <v>327057.68207195587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95"/>
        <v>4</v>
      </c>
      <c r="J73" s="11">
        <f t="shared" si="84"/>
        <v>381372.5701694368</v>
      </c>
      <c r="K73" s="11">
        <f t="shared" si="96"/>
        <v>3813.7257016943681</v>
      </c>
      <c r="L73" s="24">
        <f t="shared" si="103"/>
        <v>41950.98271863805</v>
      </c>
      <c r="M73" s="11">
        <f t="shared" si="82"/>
        <v>602229</v>
      </c>
      <c r="N73" s="78">
        <f t="shared" si="85"/>
        <v>0</v>
      </c>
      <c r="O73" s="35">
        <f t="shared" si="86"/>
        <v>0</v>
      </c>
      <c r="P73" s="35">
        <f t="shared" ref="P73:P89" si="108">$H$14*M73/1000</f>
        <v>6.0222899999999999</v>
      </c>
      <c r="Q73">
        <f t="shared" si="88"/>
        <v>68</v>
      </c>
      <c r="R73" s="45">
        <f>1000*VLOOKUP(Q73, '[1]Mortality (No Interventions) H'!$B$10:$O$129,10)</f>
        <v>29.716481201928239</v>
      </c>
      <c r="S73" s="46">
        <f>VLOOKUP(I73, '[1]Lapse Rates'!$A$4:$F$24, 5)</f>
        <v>1.8971547999999999E-3</v>
      </c>
      <c r="T73" s="33">
        <f t="shared" si="97"/>
        <v>0.9196979238757399</v>
      </c>
      <c r="U73" s="33">
        <f t="shared" si="104"/>
        <v>2.7330186066305853E-2</v>
      </c>
      <c r="V73" s="39">
        <f t="shared" si="98"/>
        <v>1.7448093308308945E-3</v>
      </c>
      <c r="W73" s="32">
        <f t="shared" si="105"/>
        <v>0.89062292847860314</v>
      </c>
      <c r="X73" s="32"/>
      <c r="Y73" s="5">
        <f>AA72</f>
        <v>0</v>
      </c>
      <c r="Z73" s="5">
        <f t="shared" si="100"/>
        <v>5.5386876099776297</v>
      </c>
      <c r="AA73" s="5">
        <f t="shared" si="106"/>
        <v>0</v>
      </c>
      <c r="AB73" s="5">
        <f t="shared" si="89"/>
        <v>5.3635895559474065</v>
      </c>
      <c r="AC73" s="32"/>
      <c r="AD73" s="5">
        <f>$W73*J73</f>
        <v>339659.15528571536</v>
      </c>
      <c r="AE73" s="5">
        <f t="shared" si="91"/>
        <v>-3396.5915528571536</v>
      </c>
      <c r="AF73" s="5">
        <f t="shared" ref="AF73:AF89" si="109">-$W73*L73</f>
        <v>-37362.507081428696</v>
      </c>
      <c r="AG73" s="5">
        <f t="shared" si="101"/>
        <v>-16459.030624525309</v>
      </c>
      <c r="AH73" s="5">
        <f t="shared" si="93"/>
        <v>282441.02602690418</v>
      </c>
      <c r="AI73" s="42">
        <f t="shared" ref="AI73:AI89" si="110">-M73*($W72*N73-$W71*N72)/1000</f>
        <v>0</v>
      </c>
      <c r="AJ73" s="42">
        <f>$D$6*SUM(Y73:Z73,AD73:AE73)</f>
        <v>32987.900847447927</v>
      </c>
      <c r="AK73" s="42">
        <f t="shared" si="107"/>
        <v>315428.9268743521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95"/>
        <v>5</v>
      </c>
      <c r="J74" s="11">
        <f t="shared" si="84"/>
        <v>381372.5701694368</v>
      </c>
      <c r="K74" s="11">
        <f t="shared" si="96"/>
        <v>3813.7257016943681</v>
      </c>
      <c r="L74" s="24">
        <f t="shared" si="103"/>
        <v>41950.98271863805</v>
      </c>
      <c r="M74" s="11">
        <f t="shared" si="82"/>
        <v>602229</v>
      </c>
      <c r="N74" s="78">
        <f t="shared" si="85"/>
        <v>0</v>
      </c>
      <c r="O74" s="35">
        <f t="shared" si="86"/>
        <v>0</v>
      </c>
      <c r="P74" s="35">
        <f t="shared" si="108"/>
        <v>6.0222899999999999</v>
      </c>
      <c r="Q74">
        <f t="shared" si="88"/>
        <v>69</v>
      </c>
      <c r="R74" s="45">
        <f>1000*VLOOKUP(Q74, '[1]Mortality (No Interventions) H'!$B$10:$O$129,10)</f>
        <v>32.253725442937743</v>
      </c>
      <c r="S74" s="46">
        <f>VLOOKUP(I74, '[1]Lapse Rates'!$A$4:$F$24, 5)</f>
        <v>1.8563969E-3</v>
      </c>
      <c r="T74" s="33">
        <f>W73</f>
        <v>0.89062292847860314</v>
      </c>
      <c r="U74" s="33">
        <f t="shared" si="104"/>
        <v>2.8725907408334046E-2</v>
      </c>
      <c r="V74" s="39">
        <f t="shared" si="98"/>
        <v>1.6533496434966005E-3</v>
      </c>
      <c r="W74" s="32">
        <f t="shared" si="105"/>
        <v>0.86024367142677249</v>
      </c>
      <c r="X74" s="32"/>
      <c r="Y74" s="5">
        <f t="shared" ref="Y74:Y89" si="111">AA73</f>
        <v>0</v>
      </c>
      <c r="Z74" s="5">
        <f t="shared" si="100"/>
        <v>5.3635895559474065</v>
      </c>
      <c r="AA74" s="5">
        <f t="shared" si="106"/>
        <v>0</v>
      </c>
      <c r="AB74" s="5">
        <f t="shared" si="89"/>
        <v>5.1806368599967376</v>
      </c>
      <c r="AC74" s="32"/>
      <c r="AD74" s="5">
        <f t="shared" ref="AD74:AD88" si="112">$W74*J74</f>
        <v>328073.33994402073</v>
      </c>
      <c r="AE74" s="5">
        <f t="shared" si="91"/>
        <v>-3280.7333994402074</v>
      </c>
      <c r="AF74" s="5">
        <f t="shared" si="109"/>
        <v>-36088.067393842284</v>
      </c>
      <c r="AG74" s="5">
        <f t="shared" si="101"/>
        <v>-17299.574492613603</v>
      </c>
      <c r="AH74" s="5">
        <f t="shared" si="93"/>
        <v>271404.96465812466</v>
      </c>
      <c r="AI74" s="42">
        <f t="shared" si="110"/>
        <v>0</v>
      </c>
      <c r="AJ74" s="42">
        <f t="shared" ref="AJ74:AJ89" si="113">$D$6*SUM(Y74:Z74,AD74:AE74)</f>
        <v>31862.680870158794</v>
      </c>
      <c r="AK74" s="42">
        <f t="shared" si="107"/>
        <v>303267.64552828344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95"/>
        <v>6</v>
      </c>
      <c r="J75" s="11">
        <f t="shared" si="84"/>
        <v>381372.5701694368</v>
      </c>
      <c r="K75" s="11">
        <f t="shared" si="96"/>
        <v>3813.7257016943681</v>
      </c>
      <c r="L75" s="24">
        <f t="shared" si="103"/>
        <v>41950.98271863805</v>
      </c>
      <c r="M75" s="11">
        <f t="shared" si="82"/>
        <v>602229</v>
      </c>
      <c r="N75" s="78">
        <f t="shared" si="85"/>
        <v>0</v>
      </c>
      <c r="O75" s="35">
        <f t="shared" si="86"/>
        <v>0</v>
      </c>
      <c r="P75" s="35">
        <f t="shared" si="108"/>
        <v>6.0222899999999999</v>
      </c>
      <c r="Q75">
        <f t="shared" si="88"/>
        <v>70</v>
      </c>
      <c r="R75" s="45">
        <f>1000*VLOOKUP(Q75, '[1]Mortality (No Interventions) H'!$B$10:$O$129,10)</f>
        <v>35.093296081312829</v>
      </c>
      <c r="S75" s="46">
        <f>VLOOKUP(I75, '[1]Lapse Rates'!$A$4:$F$24, 5)</f>
        <v>1.7512077999999999E-3</v>
      </c>
      <c r="T75" s="33">
        <f t="shared" ref="T75:T89" si="114">W74</f>
        <v>0.86024367142677249</v>
      </c>
      <c r="U75" s="33">
        <f t="shared" si="104"/>
        <v>3.0188785863455317E-2</v>
      </c>
      <c r="V75" s="39">
        <f t="shared" si="98"/>
        <v>1.5064654273032011E-3</v>
      </c>
      <c r="W75" s="32">
        <f t="shared" si="105"/>
        <v>0.82854842013601393</v>
      </c>
      <c r="X75" s="32"/>
      <c r="Y75" s="5">
        <f t="shared" si="111"/>
        <v>0</v>
      </c>
      <c r="Z75" s="5">
        <f t="shared" si="100"/>
        <v>5.1806368599967376</v>
      </c>
      <c r="AA75" s="5">
        <f t="shared" si="106"/>
        <v>0</v>
      </c>
      <c r="AB75" s="5">
        <f t="shared" si="89"/>
        <v>4.9897588651009155</v>
      </c>
      <c r="AC75" s="32"/>
      <c r="AD75" s="5">
        <f t="shared" si="112"/>
        <v>315985.64049709798</v>
      </c>
      <c r="AE75" s="5">
        <f t="shared" si="91"/>
        <v>-3159.8564049709798</v>
      </c>
      <c r="AF75" s="5">
        <f t="shared" si="109"/>
        <v>-34758.420454680781</v>
      </c>
      <c r="AG75" s="5">
        <f>-U75*M75</f>
        <v>-18180.562321762831</v>
      </c>
      <c r="AH75" s="5">
        <f t="shared" si="93"/>
        <v>259886.80131568335</v>
      </c>
      <c r="AI75" s="42">
        <f t="shared" si="110"/>
        <v>0</v>
      </c>
      <c r="AJ75" s="42">
        <f t="shared" si="113"/>
        <v>30688.71763991363</v>
      </c>
      <c r="AK75" s="42">
        <f t="shared" si="107"/>
        <v>290575.51895559696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95"/>
        <v>7</v>
      </c>
      <c r="J76" s="11">
        <f t="shared" si="84"/>
        <v>381372.5701694368</v>
      </c>
      <c r="K76" s="11">
        <f t="shared" si="96"/>
        <v>3813.7257016943681</v>
      </c>
      <c r="L76" s="24">
        <f t="shared" si="103"/>
        <v>41950.98271863805</v>
      </c>
      <c r="M76" s="11">
        <f t="shared" si="82"/>
        <v>602229</v>
      </c>
      <c r="N76" s="78">
        <f t="shared" si="85"/>
        <v>0</v>
      </c>
      <c r="O76" s="35">
        <f t="shared" si="86"/>
        <v>0</v>
      </c>
      <c r="P76" s="35">
        <f t="shared" si="108"/>
        <v>6.0222899999999999</v>
      </c>
      <c r="Q76">
        <f t="shared" si="88"/>
        <v>71</v>
      </c>
      <c r="R76" s="45">
        <f>1000*VLOOKUP(Q76, '[1]Mortality (No Interventions) H'!$B$10:$O$129,10)</f>
        <v>38.325802757895822</v>
      </c>
      <c r="S76" s="46">
        <f>VLOOKUP(I76, '[1]Lapse Rates'!$A$4:$F$24, 5)</f>
        <v>1.6267663999999999E-3</v>
      </c>
      <c r="T76" s="33">
        <f>W75</f>
        <v>0.82854842013601393</v>
      </c>
      <c r="U76" s="33">
        <f>T76*R76/1000</f>
        <v>3.1754783325499067E-2</v>
      </c>
      <c r="V76" s="39">
        <f t="shared" si="98"/>
        <v>1.3478547306503509E-3</v>
      </c>
      <c r="W76" s="32">
        <f t="shared" si="105"/>
        <v>0.79544578207986449</v>
      </c>
      <c r="X76" s="32"/>
      <c r="Y76" s="5">
        <f t="shared" si="111"/>
        <v>0</v>
      </c>
      <c r="Z76" s="5">
        <f t="shared" si="100"/>
        <v>4.9897588651009155</v>
      </c>
      <c r="AA76" s="5">
        <f t="shared" si="106"/>
        <v>0</v>
      </c>
      <c r="AB76" s="5">
        <f t="shared" si="89"/>
        <v>4.7904051789617474</v>
      </c>
      <c r="AC76" s="32"/>
      <c r="AD76" s="5">
        <f t="shared" si="112"/>
        <v>303361.20234223566</v>
      </c>
      <c r="AE76" s="5">
        <f t="shared" si="91"/>
        <v>-3033.6120234223567</v>
      </c>
      <c r="AF76" s="5">
        <f t="shared" si="109"/>
        <v>-33369.732257645926</v>
      </c>
      <c r="AG76" s="5">
        <f t="shared" ref="AG76:AG89" si="115">-U76*M76</f>
        <v>-19123.651407331978</v>
      </c>
      <c r="AH76" s="5">
        <f t="shared" si="93"/>
        <v>247834.20665383537</v>
      </c>
      <c r="AI76" s="42">
        <f t="shared" si="110"/>
        <v>0</v>
      </c>
      <c r="AJ76" s="42">
        <f t="shared" si="113"/>
        <v>29462.626105620249</v>
      </c>
      <c r="AK76" s="42">
        <f t="shared" si="107"/>
        <v>277296.8327594556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95"/>
        <v>8</v>
      </c>
      <c r="J77" s="11">
        <f t="shared" si="84"/>
        <v>381372.5701694368</v>
      </c>
      <c r="K77" s="11">
        <f t="shared" si="96"/>
        <v>3813.7257016943681</v>
      </c>
      <c r="L77" s="24">
        <f t="shared" si="103"/>
        <v>41950.98271863805</v>
      </c>
      <c r="M77" s="11">
        <f t="shared" si="82"/>
        <v>602229</v>
      </c>
      <c r="N77" s="78">
        <f t="shared" si="85"/>
        <v>0</v>
      </c>
      <c r="O77" s="35">
        <f t="shared" si="86"/>
        <v>0</v>
      </c>
      <c r="P77" s="35">
        <f t="shared" si="108"/>
        <v>6.0222899999999999</v>
      </c>
      <c r="Q77">
        <f t="shared" si="88"/>
        <v>72</v>
      </c>
      <c r="R77" s="45">
        <f>1000*VLOOKUP(Q77, '[1]Mortality (No Interventions) H'!$B$10:$O$129,10)</f>
        <v>42.031054683150352</v>
      </c>
      <c r="S77" s="46">
        <f>VLOOKUP(I77, '[1]Lapse Rates'!$A$4:$F$24, 5)</f>
        <v>1.427546E-3</v>
      </c>
      <c r="T77" s="33">
        <f t="shared" si="114"/>
        <v>0.79544578207986449</v>
      </c>
      <c r="U77" s="33">
        <f t="shared" si="104"/>
        <v>3.3433425164080086E-2</v>
      </c>
      <c r="V77" s="39">
        <f t="shared" si="98"/>
        <v>1.1355354444249823E-3</v>
      </c>
      <c r="W77" s="32">
        <f t="shared" si="105"/>
        <v>0.76087682147135938</v>
      </c>
      <c r="X77" s="32"/>
      <c r="Y77" s="5">
        <f t="shared" si="111"/>
        <v>0</v>
      </c>
      <c r="Z77" s="5">
        <f t="shared" si="100"/>
        <v>4.7904051789617474</v>
      </c>
      <c r="AA77" s="5">
        <f t="shared" si="106"/>
        <v>0</v>
      </c>
      <c r="AB77" s="5">
        <f t="shared" si="89"/>
        <v>4.5822208731787528</v>
      </c>
      <c r="AC77" s="32"/>
      <c r="AD77" s="5">
        <f t="shared" si="112"/>
        <v>290177.54898688407</v>
      </c>
      <c r="AE77" s="5">
        <f t="shared" si="91"/>
        <v>-2901.7754898688404</v>
      </c>
      <c r="AF77" s="5">
        <f t="shared" si="109"/>
        <v>-31919.530388557247</v>
      </c>
      <c r="AG77" s="5">
        <f t="shared" si="115"/>
        <v>-20134.578203138786</v>
      </c>
      <c r="AH77" s="5">
        <f t="shared" si="93"/>
        <v>235221.66490531922</v>
      </c>
      <c r="AI77" s="42">
        <f t="shared" si="110"/>
        <v>0</v>
      </c>
      <c r="AJ77" s="42">
        <f t="shared" si="113"/>
        <v>28182.223318805252</v>
      </c>
      <c r="AK77" s="42">
        <f t="shared" si="107"/>
        <v>263403.8882241245</v>
      </c>
    </row>
    <row r="78" spans="1:39" ht="15" x14ac:dyDescent="0.2">
      <c r="A78" s="12"/>
      <c r="B78" s="13">
        <v>1</v>
      </c>
      <c r="C78" s="10">
        <f>$H$68*0.14</f>
        <v>53392.159823721158</v>
      </c>
      <c r="D78" s="1"/>
      <c r="E78" s="81" t="s">
        <v>51</v>
      </c>
      <c r="F78" s="13"/>
      <c r="G78" s="8"/>
      <c r="I78" s="2">
        <f t="shared" si="95"/>
        <v>9</v>
      </c>
      <c r="J78" s="11">
        <f t="shared" si="84"/>
        <v>381372.5701694368</v>
      </c>
      <c r="K78" s="11">
        <f t="shared" si="96"/>
        <v>3813.7257016943681</v>
      </c>
      <c r="L78" s="24">
        <f t="shared" si="103"/>
        <v>41950.98271863805</v>
      </c>
      <c r="M78" s="11">
        <f t="shared" si="82"/>
        <v>602229</v>
      </c>
      <c r="N78" s="78">
        <f t="shared" si="85"/>
        <v>0</v>
      </c>
      <c r="O78" s="35">
        <f t="shared" si="86"/>
        <v>0</v>
      </c>
      <c r="P78" s="35">
        <f t="shared" si="108"/>
        <v>6.0222899999999999</v>
      </c>
      <c r="Q78">
        <f t="shared" si="88"/>
        <v>73</v>
      </c>
      <c r="R78" s="45">
        <f>1000*VLOOKUP(Q78, '[1]Mortality (No Interventions) H'!$B$10:$O$129,10)</f>
        <v>46.277255489521465</v>
      </c>
      <c r="S78" s="46">
        <f>VLOOKUP(I78, '[1]Lapse Rates'!$A$4:$F$24, 5)</f>
        <v>1.4710299999999999E-3</v>
      </c>
      <c r="T78" s="33">
        <f t="shared" si="114"/>
        <v>0.76087682147135938</v>
      </c>
      <c r="U78" s="33">
        <f t="shared" si="104"/>
        <v>3.5211291063285112E-2</v>
      </c>
      <c r="V78" s="39">
        <f t="shared" si="98"/>
        <v>1.1192726306890137E-3</v>
      </c>
      <c r="W78" s="32">
        <f t="shared" si="105"/>
        <v>0.72454625777738524</v>
      </c>
      <c r="X78" s="32"/>
      <c r="Y78" s="5">
        <f t="shared" si="111"/>
        <v>0</v>
      </c>
      <c r="Z78" s="5">
        <f t="shared" si="100"/>
        <v>4.5822208731787528</v>
      </c>
      <c r="AA78" s="5">
        <f t="shared" si="106"/>
        <v>0</v>
      </c>
      <c r="AB78" s="5">
        <f t="shared" si="89"/>
        <v>4.363427682750169</v>
      </c>
      <c r="AC78" s="32"/>
      <c r="AD78" s="5">
        <f t="shared" si="112"/>
        <v>276322.0685352087</v>
      </c>
      <c r="AE78" s="5">
        <f t="shared" si="91"/>
        <v>-2763.220685352087</v>
      </c>
      <c r="AF78" s="5">
        <f t="shared" si="109"/>
        <v>-30395.427538872958</v>
      </c>
      <c r="AG78" s="5">
        <f t="shared" si="115"/>
        <v>-21205.260605751129</v>
      </c>
      <c r="AH78" s="5">
        <f t="shared" si="93"/>
        <v>221958.15970523251</v>
      </c>
      <c r="AI78" s="42">
        <f t="shared" si="110"/>
        <v>0</v>
      </c>
      <c r="AJ78" s="42">
        <f t="shared" si="113"/>
        <v>26836.57248993859</v>
      </c>
      <c r="AK78" s="42">
        <f t="shared" si="107"/>
        <v>248794.73219517109</v>
      </c>
    </row>
    <row r="79" spans="1:39" ht="15" x14ac:dyDescent="0.2">
      <c r="A79" s="12"/>
      <c r="B79" s="70" t="s">
        <v>49</v>
      </c>
      <c r="C79" s="10">
        <f>$H$68*0.11</f>
        <v>41950.98271863805</v>
      </c>
      <c r="D79" s="1"/>
      <c r="E79" s="1"/>
      <c r="F79" s="1"/>
      <c r="I79" s="2">
        <f t="shared" si="95"/>
        <v>10</v>
      </c>
      <c r="J79" s="11">
        <f t="shared" si="84"/>
        <v>381372.5701694368</v>
      </c>
      <c r="K79" s="11">
        <f t="shared" si="96"/>
        <v>3813.7257016943681</v>
      </c>
      <c r="L79" s="24">
        <f t="shared" si="103"/>
        <v>41950.98271863805</v>
      </c>
      <c r="M79" s="11">
        <f t="shared" si="82"/>
        <v>602229</v>
      </c>
      <c r="N79" s="78">
        <f t="shared" si="85"/>
        <v>0</v>
      </c>
      <c r="O79" s="35">
        <f t="shared" si="86"/>
        <v>0</v>
      </c>
      <c r="P79" s="35">
        <f t="shared" si="108"/>
        <v>6.0222899999999999</v>
      </c>
      <c r="Q79">
        <f t="shared" si="88"/>
        <v>74</v>
      </c>
      <c r="R79" s="45">
        <f>1000*VLOOKUP(Q79, '[1]Mortality (No Interventions) H'!$B$10:$O$129,10)</f>
        <v>51.312735663942902</v>
      </c>
      <c r="S79" s="46">
        <f>VLOOKUP(I79, '[1]Lapse Rates'!$A$4:$F$24, 5)</f>
        <v>1.273365E-3</v>
      </c>
      <c r="T79" s="33">
        <f t="shared" si="114"/>
        <v>0.72454625777738524</v>
      </c>
      <c r="U79" s="33">
        <f t="shared" si="104"/>
        <v>3.7178450601630005E-2</v>
      </c>
      <c r="V79" s="39">
        <f t="shared" si="98"/>
        <v>9.2261184553470014E-4</v>
      </c>
      <c r="W79" s="32">
        <f t="shared" si="105"/>
        <v>0.68644519533022053</v>
      </c>
      <c r="X79" s="32"/>
      <c r="Y79" s="5">
        <f t="shared" si="111"/>
        <v>0</v>
      </c>
      <c r="Z79" s="5">
        <f t="shared" si="100"/>
        <v>4.363427682750169</v>
      </c>
      <c r="AA79" s="5">
        <f t="shared" si="106"/>
        <v>0</v>
      </c>
      <c r="AB79" s="5">
        <f t="shared" si="89"/>
        <v>4.1339720353852334</v>
      </c>
      <c r="AC79" s="32"/>
      <c r="AD79" s="5">
        <f t="shared" si="112"/>
        <v>261791.36842354728</v>
      </c>
      <c r="AE79" s="5">
        <f t="shared" si="91"/>
        <v>-2617.9136842354728</v>
      </c>
      <c r="AF79" s="5">
        <f t="shared" si="109"/>
        <v>-28797.050526590203</v>
      </c>
      <c r="AG79" s="5">
        <f t="shared" si="115"/>
        <v>-22389.941127369035</v>
      </c>
      <c r="AH79" s="5">
        <f>SUM(AD79:AG79)</f>
        <v>207986.46308535256</v>
      </c>
      <c r="AI79" s="42">
        <f t="shared" si="110"/>
        <v>0</v>
      </c>
      <c r="AJ79" s="42">
        <f t="shared" si="113"/>
        <v>25425.343962182167</v>
      </c>
      <c r="AK79" s="42">
        <f t="shared" si="107"/>
        <v>233411.80704753473</v>
      </c>
    </row>
    <row r="80" spans="1:39" ht="15" x14ac:dyDescent="0.2">
      <c r="D80" s="1"/>
      <c r="E80" s="1"/>
      <c r="F80" s="1"/>
      <c r="I80" s="2">
        <f t="shared" si="95"/>
        <v>11</v>
      </c>
      <c r="J80" s="11">
        <f t="shared" si="84"/>
        <v>381372.5701694368</v>
      </c>
      <c r="K80" s="11">
        <f t="shared" si="96"/>
        <v>3813.7257016943681</v>
      </c>
      <c r="L80" s="24">
        <f t="shared" si="103"/>
        <v>41950.98271863805</v>
      </c>
      <c r="M80" s="11">
        <f t="shared" si="82"/>
        <v>602229</v>
      </c>
      <c r="N80" s="78">
        <f t="shared" si="85"/>
        <v>0</v>
      </c>
      <c r="O80" s="35">
        <f t="shared" si="86"/>
        <v>0</v>
      </c>
      <c r="P80" s="35">
        <f t="shared" si="108"/>
        <v>6.0222899999999999</v>
      </c>
      <c r="Q80">
        <f t="shared" si="88"/>
        <v>75</v>
      </c>
      <c r="R80" s="45">
        <f>1000*VLOOKUP(Q80, '[1]Mortality (No Interventions) H'!$B$10:$O$129,10)</f>
        <v>57.07307053021097</v>
      </c>
      <c r="S80" s="46">
        <f>VLOOKUP(I80, '[1]Lapse Rates'!$A$4:$F$24, 5)</f>
        <v>1.2241776999999999E-3</v>
      </c>
      <c r="T80" s="33">
        <f t="shared" si="114"/>
        <v>0.68644519533022053</v>
      </c>
      <c r="U80" s="33">
        <f t="shared" si="104"/>
        <v>3.9177535048206126E-2</v>
      </c>
      <c r="V80" s="39">
        <f t="shared" si="98"/>
        <v>8.4033090039540008E-4</v>
      </c>
      <c r="W80" s="32">
        <f t="shared" si="105"/>
        <v>0.64642732938161895</v>
      </c>
      <c r="X80" s="31"/>
      <c r="Y80" s="5">
        <f t="shared" si="111"/>
        <v>0</v>
      </c>
      <c r="Z80" s="5">
        <f t="shared" si="100"/>
        <v>4.1339720353852334</v>
      </c>
      <c r="AA80" s="5">
        <f t="shared" si="106"/>
        <v>0</v>
      </c>
      <c r="AB80" s="5">
        <f t="shared" si="89"/>
        <v>3.89297284146163</v>
      </c>
      <c r="AC80" s="32"/>
      <c r="AD80" s="5">
        <f t="shared" si="112"/>
        <v>246529.65203403312</v>
      </c>
      <c r="AE80" s="5">
        <f t="shared" si="91"/>
        <v>-2465.296520340331</v>
      </c>
      <c r="AF80" s="5">
        <f t="shared" si="109"/>
        <v>-27118.261723743643</v>
      </c>
      <c r="AG80" s="5">
        <f>-U80*M80</f>
        <v>-23593.847754546128</v>
      </c>
      <c r="AH80" s="5">
        <f t="shared" ref="AH80:AH89" si="116">SUM(AD80:AG80)</f>
        <v>193352.24603540302</v>
      </c>
      <c r="AI80" s="42">
        <f t="shared" si="110"/>
        <v>0</v>
      </c>
      <c r="AJ80" s="42">
        <f t="shared" si="113"/>
        <v>23943.118818549934</v>
      </c>
      <c r="AK80" s="42">
        <f t="shared" ref="AK80:AK89" si="117">SUM(AH80:AJ80)</f>
        <v>217295.36485395295</v>
      </c>
    </row>
    <row r="81" spans="1:37" ht="15" x14ac:dyDescent="0.2">
      <c r="A81" s="48" t="s">
        <v>52</v>
      </c>
      <c r="D81" s="1"/>
      <c r="E81" s="74"/>
      <c r="F81" s="37"/>
      <c r="I81" s="2">
        <f t="shared" si="95"/>
        <v>12</v>
      </c>
      <c r="J81" s="11">
        <f t="shared" si="84"/>
        <v>381372.5701694368</v>
      </c>
      <c r="K81" s="11">
        <f t="shared" si="96"/>
        <v>3813.7257016943681</v>
      </c>
      <c r="L81" s="24">
        <f t="shared" si="103"/>
        <v>41950.98271863805</v>
      </c>
      <c r="M81" s="11">
        <f t="shared" si="82"/>
        <v>602229</v>
      </c>
      <c r="N81" s="78">
        <f t="shared" si="85"/>
        <v>0</v>
      </c>
      <c r="O81" s="35">
        <f t="shared" si="86"/>
        <v>0</v>
      </c>
      <c r="P81" s="35">
        <f t="shared" si="108"/>
        <v>6.0222899999999999</v>
      </c>
      <c r="Q81">
        <f t="shared" si="88"/>
        <v>76</v>
      </c>
      <c r="R81" s="45">
        <f>1000*VLOOKUP(Q81, '[1]Mortality (No Interventions) H'!$B$10:$O$129,10)</f>
        <v>63.630984460333401</v>
      </c>
      <c r="S81" s="46">
        <f>VLOOKUP(I81, '[1]Lapse Rates'!$A$4:$F$24, 5)</f>
        <v>1.0124068E-3</v>
      </c>
      <c r="T81" s="33">
        <f t="shared" si="114"/>
        <v>0.64642732938161895</v>
      </c>
      <c r="U81" s="33">
        <f t="shared" si="104"/>
        <v>4.1132807350616619E-2</v>
      </c>
      <c r="V81" s="39">
        <f t="shared" si="98"/>
        <v>6.5444742397179089E-4</v>
      </c>
      <c r="W81" s="32">
        <f t="shared" si="105"/>
        <v>0.60464007460703051</v>
      </c>
      <c r="X81" s="31"/>
      <c r="Y81" s="5">
        <f t="shared" si="111"/>
        <v>0</v>
      </c>
      <c r="Z81" s="5">
        <f t="shared" si="100"/>
        <v>3.89297284146163</v>
      </c>
      <c r="AA81" s="5">
        <f t="shared" si="106"/>
        <v>0</v>
      </c>
      <c r="AB81" s="5">
        <f t="shared" si="89"/>
        <v>3.6413178749051736</v>
      </c>
      <c r="AC81" s="32"/>
      <c r="AD81" s="5">
        <f t="shared" si="112"/>
        <v>230593.13928032326</v>
      </c>
      <c r="AE81" s="5">
        <f t="shared" si="91"/>
        <v>-2305.9313928032325</v>
      </c>
      <c r="AF81" s="5">
        <f t="shared" si="109"/>
        <v>-25365.245320835558</v>
      </c>
      <c r="AG81" s="5">
        <f t="shared" si="115"/>
        <v>-24771.369437954498</v>
      </c>
      <c r="AH81" s="5">
        <f t="shared" si="116"/>
        <v>178150.59312872996</v>
      </c>
      <c r="AI81" s="42">
        <f t="shared" si="110"/>
        <v>0</v>
      </c>
      <c r="AJ81" s="42">
        <f t="shared" si="113"/>
        <v>22395.356994401463</v>
      </c>
      <c r="AK81" s="42">
        <f t="shared" si="117"/>
        <v>200545.95012313142</v>
      </c>
    </row>
    <row r="82" spans="1:37" ht="15" x14ac:dyDescent="0.2">
      <c r="A82" s="48" t="s">
        <v>53</v>
      </c>
      <c r="D82" s="1"/>
      <c r="E82" s="1"/>
      <c r="F82" s="1"/>
      <c r="I82" s="2">
        <f t="shared" si="95"/>
        <v>13</v>
      </c>
      <c r="J82" s="11">
        <f t="shared" si="84"/>
        <v>381372.5701694368</v>
      </c>
      <c r="K82" s="11">
        <f t="shared" si="96"/>
        <v>3813.7257016943681</v>
      </c>
      <c r="L82" s="24">
        <f t="shared" si="103"/>
        <v>41950.98271863805</v>
      </c>
      <c r="M82" s="11">
        <f t="shared" si="82"/>
        <v>602229</v>
      </c>
      <c r="N82" s="78">
        <f t="shared" si="85"/>
        <v>0</v>
      </c>
      <c r="O82" s="35">
        <f t="shared" si="86"/>
        <v>0</v>
      </c>
      <c r="P82" s="35">
        <f t="shared" si="108"/>
        <v>6.0222899999999999</v>
      </c>
      <c r="Q82">
        <f t="shared" si="88"/>
        <v>77</v>
      </c>
      <c r="R82" s="45">
        <f>1000*VLOOKUP(Q82, '[1]Mortality (No Interventions) H'!$B$10:$O$129,10)</f>
        <v>71.141090744877886</v>
      </c>
      <c r="S82" s="46">
        <f>VLOOKUP(I82, '[1]Lapse Rates'!$A$4:$F$24, 5)</f>
        <v>8.7385670000000003E-4</v>
      </c>
      <c r="T82" s="33">
        <f t="shared" si="114"/>
        <v>0.60464007460703051</v>
      </c>
      <c r="U82" s="33">
        <f t="shared" si="104"/>
        <v>4.3014754415608494E-2</v>
      </c>
      <c r="V82" s="39">
        <f t="shared" si="98"/>
        <v>5.2836878028385346E-4</v>
      </c>
      <c r="W82" s="32">
        <f t="shared" si="105"/>
        <v>0.56109695141113813</v>
      </c>
      <c r="X82" s="31"/>
      <c r="Y82" s="5">
        <f t="shared" si="111"/>
        <v>0</v>
      </c>
      <c r="Z82" s="5">
        <f t="shared" si="100"/>
        <v>3.6413178749051736</v>
      </c>
      <c r="AA82" s="5">
        <f t="shared" si="106"/>
        <v>0</v>
      </c>
      <c r="AB82" s="5">
        <f t="shared" si="89"/>
        <v>3.3790885595137832</v>
      </c>
      <c r="AC82" s="32"/>
      <c r="AD82" s="5">
        <f t="shared" si="112"/>
        <v>213986.98647390134</v>
      </c>
      <c r="AE82" s="5">
        <f t="shared" si="91"/>
        <v>-2139.8698647390133</v>
      </c>
      <c r="AF82" s="5">
        <f t="shared" si="109"/>
        <v>-23538.56851212915</v>
      </c>
      <c r="AG82" s="5">
        <f t="shared" si="115"/>
        <v>-25904.732536957486</v>
      </c>
      <c r="AH82" s="5">
        <f t="shared" si="116"/>
        <v>162403.81556007569</v>
      </c>
      <c r="AI82" s="42">
        <f t="shared" si="110"/>
        <v>0</v>
      </c>
      <c r="AJ82" s="42">
        <f t="shared" si="113"/>
        <v>20782.559352642354</v>
      </c>
      <c r="AK82" s="42">
        <f t="shared" si="117"/>
        <v>183186.37491271805</v>
      </c>
    </row>
    <row r="83" spans="1:37" ht="15" x14ac:dyDescent="0.2">
      <c r="A83" s="48" t="s">
        <v>54</v>
      </c>
      <c r="D83" s="1"/>
      <c r="E83" s="1"/>
      <c r="F83" s="37"/>
      <c r="I83" s="2">
        <f t="shared" si="95"/>
        <v>14</v>
      </c>
      <c r="J83" s="11">
        <f t="shared" si="84"/>
        <v>381372.5701694368</v>
      </c>
      <c r="K83" s="11">
        <f t="shared" si="96"/>
        <v>3813.7257016943681</v>
      </c>
      <c r="L83" s="24">
        <f t="shared" si="103"/>
        <v>41950.98271863805</v>
      </c>
      <c r="M83" s="11">
        <f t="shared" si="82"/>
        <v>602229</v>
      </c>
      <c r="N83" s="78">
        <f t="shared" si="85"/>
        <v>0</v>
      </c>
      <c r="O83" s="35">
        <f t="shared" si="86"/>
        <v>0</v>
      </c>
      <c r="P83" s="35">
        <f t="shared" si="108"/>
        <v>6.0222899999999999</v>
      </c>
      <c r="Q83">
        <f t="shared" si="88"/>
        <v>78</v>
      </c>
      <c r="R83" s="45">
        <f>1000*VLOOKUP(Q83, '[1]Mortality (No Interventions) H'!$B$10:$O$129,10)</f>
        <v>79.440401154860737</v>
      </c>
      <c r="S83" s="46">
        <f>VLOOKUP(I83, '[1]Lapse Rates'!$A$4:$F$24, 5)</f>
        <v>8.3940749999999998E-4</v>
      </c>
      <c r="T83" s="33">
        <f t="shared" si="114"/>
        <v>0.56109695141113813</v>
      </c>
      <c r="U83" s="33">
        <f t="shared" si="104"/>
        <v>4.4573766906870219E-2</v>
      </c>
      <c r="V83" s="39">
        <f t="shared" si="98"/>
        <v>4.7098898924164491E-4</v>
      </c>
      <c r="W83" s="32">
        <f t="shared" si="105"/>
        <v>0.51605219551502624</v>
      </c>
      <c r="X83" s="31"/>
      <c r="Y83" s="5">
        <f t="shared" si="111"/>
        <v>0</v>
      </c>
      <c r="Z83" s="5">
        <f t="shared" si="100"/>
        <v>3.3790885595137832</v>
      </c>
      <c r="AA83" s="5">
        <f t="shared" si="106"/>
        <v>0</v>
      </c>
      <c r="AB83" s="5">
        <f t="shared" si="89"/>
        <v>3.1078159765281872</v>
      </c>
      <c r="AC83" s="32"/>
      <c r="AD83" s="5">
        <f t="shared" si="112"/>
        <v>196808.15214514628</v>
      </c>
      <c r="AE83" s="5">
        <f t="shared" si="91"/>
        <v>-1968.0815214514628</v>
      </c>
      <c r="AF83" s="5">
        <f t="shared" si="109"/>
        <v>-21648.896735966089</v>
      </c>
      <c r="AG83" s="5">
        <f t="shared" si="115"/>
        <v>-26843.615070557546</v>
      </c>
      <c r="AH83" s="5">
        <f t="shared" si="116"/>
        <v>146347.55881717117</v>
      </c>
      <c r="AI83" s="42">
        <f t="shared" si="110"/>
        <v>0</v>
      </c>
      <c r="AJ83" s="42">
        <f t="shared" si="113"/>
        <v>19114.142416772149</v>
      </c>
      <c r="AK83" s="42">
        <f t="shared" si="117"/>
        <v>165461.70123394331</v>
      </c>
    </row>
    <row r="84" spans="1:37" ht="15" x14ac:dyDescent="0.2">
      <c r="A84" s="48" t="s">
        <v>55</v>
      </c>
      <c r="D84" s="1"/>
      <c r="E84" s="1"/>
      <c r="F84" s="1"/>
      <c r="I84" s="2">
        <f t="shared" si="95"/>
        <v>15</v>
      </c>
      <c r="J84" s="11">
        <f t="shared" si="84"/>
        <v>381372.5701694368</v>
      </c>
      <c r="K84" s="11">
        <f t="shared" si="96"/>
        <v>3813.7257016943681</v>
      </c>
      <c r="L84" s="24">
        <f t="shared" si="103"/>
        <v>41950.98271863805</v>
      </c>
      <c r="M84" s="11">
        <f t="shared" si="82"/>
        <v>602229</v>
      </c>
      <c r="N84" s="78">
        <f t="shared" si="85"/>
        <v>0</v>
      </c>
      <c r="O84" s="35">
        <f t="shared" si="86"/>
        <v>0</v>
      </c>
      <c r="P84" s="35">
        <f t="shared" si="108"/>
        <v>6.0222899999999999</v>
      </c>
      <c r="Q84">
        <f t="shared" si="88"/>
        <v>79</v>
      </c>
      <c r="R84" s="45">
        <f>1000*VLOOKUP(Q84, '[1]Mortality (No Interventions) H'!$B$10:$O$129,10)</f>
        <v>88.563625442639633</v>
      </c>
      <c r="S84" s="46">
        <f>VLOOKUP(I84, '[1]Lapse Rates'!$A$4:$F$24, 5)</f>
        <v>7.2940090000000004E-4</v>
      </c>
      <c r="T84" s="33">
        <f t="shared" si="114"/>
        <v>0.51605219551502624</v>
      </c>
      <c r="U84" s="33">
        <f t="shared" si="104"/>
        <v>4.570345335244462E-2</v>
      </c>
      <c r="V84" s="39">
        <f t="shared" si="98"/>
        <v>3.764089358556361E-4</v>
      </c>
      <c r="W84" s="32">
        <f t="shared" si="105"/>
        <v>0.46997233322672599</v>
      </c>
      <c r="X84" s="31"/>
      <c r="Y84" s="5">
        <f t="shared" si="111"/>
        <v>0</v>
      </c>
      <c r="Z84" s="5">
        <f t="shared" si="100"/>
        <v>3.1078159765281872</v>
      </c>
      <c r="AA84" s="5">
        <f t="shared" si="106"/>
        <v>0</v>
      </c>
      <c r="AB84" s="5">
        <f t="shared" si="89"/>
        <v>2.8303096826679797</v>
      </c>
      <c r="AC84" s="32"/>
      <c r="AD84" s="5">
        <f t="shared" si="112"/>
        <v>179234.55663120351</v>
      </c>
      <c r="AE84" s="5">
        <f t="shared" si="91"/>
        <v>-1792.3455663120351</v>
      </c>
      <c r="AF84" s="5">
        <f t="shared" si="109"/>
        <v>-19715.801229432385</v>
      </c>
      <c r="AG84" s="5">
        <f t="shared" si="115"/>
        <v>-27523.945008989373</v>
      </c>
      <c r="AH84" s="5">
        <f t="shared" si="116"/>
        <v>130202.46482646972</v>
      </c>
      <c r="AI84" s="42">
        <f t="shared" si="110"/>
        <v>0</v>
      </c>
      <c r="AJ84" s="42">
        <f t="shared" si="113"/>
        <v>17407.38578221315</v>
      </c>
      <c r="AK84" s="42">
        <f t="shared" si="117"/>
        <v>147609.85060868287</v>
      </c>
    </row>
    <row r="85" spans="1:37" ht="15" x14ac:dyDescent="0.2">
      <c r="I85" s="2">
        <f t="shared" si="95"/>
        <v>16</v>
      </c>
      <c r="J85" s="11">
        <f t="shared" si="84"/>
        <v>381372.5701694368</v>
      </c>
      <c r="K85" s="11">
        <f t="shared" si="96"/>
        <v>3813.7257016943681</v>
      </c>
      <c r="L85" s="24">
        <f t="shared" si="103"/>
        <v>41950.98271863805</v>
      </c>
      <c r="M85" s="11">
        <f t="shared" si="82"/>
        <v>602229</v>
      </c>
      <c r="N85" s="78">
        <f t="shared" si="85"/>
        <v>0</v>
      </c>
      <c r="O85" s="35">
        <f t="shared" si="86"/>
        <v>0</v>
      </c>
      <c r="P85" s="35">
        <f t="shared" si="108"/>
        <v>6.0222899999999999</v>
      </c>
      <c r="Q85">
        <f t="shared" si="88"/>
        <v>80</v>
      </c>
      <c r="R85" s="45">
        <f>1000*VLOOKUP(Q85, '[1]Mortality (No Interventions) H'!$B$10:$O$129,10)</f>
        <v>98.382672221240938</v>
      </c>
      <c r="S85" s="46">
        <f>VLOOKUP(I85, '[1]Lapse Rates'!$A$4:$F$24, 5)</f>
        <v>6.1234970000000001E-4</v>
      </c>
      <c r="T85" s="33">
        <f t="shared" si="114"/>
        <v>0.46997233322672599</v>
      </c>
      <c r="U85" s="33">
        <f t="shared" si="104"/>
        <v>4.6237134012896801E-2</v>
      </c>
      <c r="V85" s="39">
        <f t="shared" si="98"/>
        <v>2.8778741725968569E-4</v>
      </c>
      <c r="W85" s="32">
        <f t="shared" si="105"/>
        <v>0.42344741179656953</v>
      </c>
      <c r="X85" s="31"/>
      <c r="Y85" s="5">
        <f t="shared" si="111"/>
        <v>0</v>
      </c>
      <c r="Z85" s="5">
        <f t="shared" si="100"/>
        <v>2.8303096826679797</v>
      </c>
      <c r="AA85" s="5">
        <f t="shared" si="106"/>
        <v>0</v>
      </c>
      <c r="AB85" s="5">
        <f t="shared" si="89"/>
        <v>2.5501231135883629</v>
      </c>
      <c r="AC85" s="32"/>
      <c r="AD85" s="5">
        <f t="shared" si="112"/>
        <v>161491.22776845362</v>
      </c>
      <c r="AE85" s="5">
        <f t="shared" si="91"/>
        <v>-1614.9122776845361</v>
      </c>
      <c r="AF85" s="5">
        <f t="shared" si="109"/>
        <v>-17764.035054529897</v>
      </c>
      <c r="AG85" s="5">
        <f t="shared" si="115"/>
        <v>-27845.342979452827</v>
      </c>
      <c r="AH85" s="5">
        <f t="shared" si="116"/>
        <v>114266.93745678634</v>
      </c>
      <c r="AI85" s="42">
        <f t="shared" si="110"/>
        <v>0</v>
      </c>
      <c r="AJ85" s="42">
        <f t="shared" si="113"/>
        <v>15684.144203024318</v>
      </c>
      <c r="AK85" s="42">
        <f t="shared" si="117"/>
        <v>129951.08165981066</v>
      </c>
    </row>
    <row r="86" spans="1:37" ht="15" x14ac:dyDescent="0.2">
      <c r="I86" s="2">
        <f t="shared" si="95"/>
        <v>17</v>
      </c>
      <c r="J86" s="11">
        <f t="shared" si="84"/>
        <v>381372.5701694368</v>
      </c>
      <c r="K86" s="11">
        <f t="shared" si="96"/>
        <v>3813.7257016943681</v>
      </c>
      <c r="L86" s="24">
        <f t="shared" si="103"/>
        <v>41950.98271863805</v>
      </c>
      <c r="M86" s="11">
        <f t="shared" si="82"/>
        <v>602229</v>
      </c>
      <c r="N86" s="78">
        <f t="shared" si="85"/>
        <v>0</v>
      </c>
      <c r="O86" s="35">
        <f t="shared" si="86"/>
        <v>0</v>
      </c>
      <c r="P86" s="35">
        <f t="shared" si="108"/>
        <v>6.0222899999999999</v>
      </c>
      <c r="Q86">
        <f t="shared" si="88"/>
        <v>81</v>
      </c>
      <c r="R86" s="45">
        <f>1000*VLOOKUP(Q86, '[1]Mortality (No Interventions) H'!$B$10:$O$129,10)</f>
        <v>109.03334244015088</v>
      </c>
      <c r="S86" s="46">
        <f>VLOOKUP(I86, '[1]Lapse Rates'!$A$4:$F$24, 5)</f>
        <v>4.6742110000000002E-4</v>
      </c>
      <c r="T86" s="33">
        <f t="shared" si="114"/>
        <v>0.42344741179656953</v>
      </c>
      <c r="U86" s="33">
        <f t="shared" si="104"/>
        <v>4.6169886655810947E-2</v>
      </c>
      <c r="V86" s="39">
        <f t="shared" si="98"/>
        <v>1.979282550141055E-4</v>
      </c>
      <c r="W86" s="32">
        <f t="shared" si="105"/>
        <v>0.37707959688574449</v>
      </c>
      <c r="X86" s="31"/>
      <c r="Y86" s="5">
        <f t="shared" si="111"/>
        <v>0</v>
      </c>
      <c r="Z86" s="5">
        <f t="shared" si="100"/>
        <v>2.5501231135883629</v>
      </c>
      <c r="AA86" s="5">
        <f t="shared" si="106"/>
        <v>0</v>
      </c>
      <c r="AB86" s="5">
        <f t="shared" si="89"/>
        <v>2.2708826855290503</v>
      </c>
      <c r="AC86" s="32"/>
      <c r="AD86" s="5">
        <f t="shared" si="112"/>
        <v>143807.81502277154</v>
      </c>
      <c r="AE86" s="5">
        <f t="shared" si="91"/>
        <v>-1438.0781502277155</v>
      </c>
      <c r="AF86" s="5">
        <f t="shared" si="109"/>
        <v>-15818.859652504869</v>
      </c>
      <c r="AG86" s="5">
        <f t="shared" si="115"/>
        <v>-27804.844670842373</v>
      </c>
      <c r="AH86" s="5">
        <f t="shared" si="116"/>
        <v>98746.032549196578</v>
      </c>
      <c r="AI86" s="42">
        <f t="shared" si="110"/>
        <v>0</v>
      </c>
      <c r="AJ86" s="42">
        <f t="shared" si="113"/>
        <v>13966.721354273992</v>
      </c>
      <c r="AK86" s="42">
        <f t="shared" si="117"/>
        <v>112712.75390347057</v>
      </c>
    </row>
    <row r="87" spans="1:37" ht="15" x14ac:dyDescent="0.2">
      <c r="I87" s="2">
        <f t="shared" si="95"/>
        <v>18</v>
      </c>
      <c r="J87" s="11">
        <f t="shared" si="84"/>
        <v>381372.5701694368</v>
      </c>
      <c r="K87" s="11">
        <f t="shared" si="96"/>
        <v>3813.7257016943681</v>
      </c>
      <c r="L87" s="24">
        <f t="shared" si="103"/>
        <v>41950.98271863805</v>
      </c>
      <c r="M87" s="11">
        <f t="shared" si="82"/>
        <v>602229</v>
      </c>
      <c r="N87" s="78">
        <f t="shared" si="85"/>
        <v>0</v>
      </c>
      <c r="O87" s="35">
        <f t="shared" si="86"/>
        <v>0</v>
      </c>
      <c r="P87" s="35">
        <f t="shared" si="108"/>
        <v>6.0222899999999999</v>
      </c>
      <c r="Q87">
        <f t="shared" si="88"/>
        <v>82</v>
      </c>
      <c r="R87" s="45">
        <f>1000*VLOOKUP(Q87, '[1]Mortality (No Interventions) H'!$B$10:$O$129,10)</f>
        <v>120.88411569170621</v>
      </c>
      <c r="S87" s="46">
        <f>VLOOKUP(I87, '[1]Lapse Rates'!$A$4:$F$24, 5)</f>
        <v>4.0205260000000001E-4</v>
      </c>
      <c r="T87" s="33">
        <f t="shared" si="114"/>
        <v>0.37707959688574449</v>
      </c>
      <c r="U87" s="33">
        <f t="shared" si="104"/>
        <v>4.5582933614918282E-2</v>
      </c>
      <c r="V87" s="39">
        <f t="shared" si="98"/>
        <v>1.5160583233486547E-4</v>
      </c>
      <c r="W87" s="32">
        <f t="shared" si="105"/>
        <v>0.33134505743849135</v>
      </c>
      <c r="X87" s="31"/>
      <c r="Y87" s="5">
        <f t="shared" si="111"/>
        <v>0</v>
      </c>
      <c r="Z87" s="5">
        <f t="shared" si="100"/>
        <v>2.2708826855290503</v>
      </c>
      <c r="AA87" s="5">
        <f t="shared" si="106"/>
        <v>0</v>
      </c>
      <c r="AB87" s="5">
        <f t="shared" si="89"/>
        <v>1.9954560259612522</v>
      </c>
      <c r="AC87" s="32"/>
      <c r="AD87" s="5">
        <f t="shared" si="112"/>
        <v>126365.91616825711</v>
      </c>
      <c r="AE87" s="5">
        <f t="shared" si="91"/>
        <v>-1263.659161682571</v>
      </c>
      <c r="AF87" s="5">
        <f t="shared" si="109"/>
        <v>-13900.250778508283</v>
      </c>
      <c r="AG87" s="5">
        <f t="shared" si="115"/>
        <v>-27451.364527978621</v>
      </c>
      <c r="AH87" s="5">
        <f t="shared" si="116"/>
        <v>83750.641700087639</v>
      </c>
      <c r="AI87" s="42">
        <f t="shared" si="110"/>
        <v>0</v>
      </c>
      <c r="AJ87" s="42">
        <f t="shared" si="113"/>
        <v>12272.754185936414</v>
      </c>
      <c r="AK87" s="42">
        <f t="shared" si="117"/>
        <v>96023.395886024053</v>
      </c>
    </row>
    <row r="88" spans="1:37" ht="15" x14ac:dyDescent="0.2">
      <c r="I88" s="2">
        <f t="shared" si="95"/>
        <v>19</v>
      </c>
      <c r="J88" s="11">
        <f t="shared" si="84"/>
        <v>381372.5701694368</v>
      </c>
      <c r="K88" s="11">
        <f t="shared" si="96"/>
        <v>3813.7257016943681</v>
      </c>
      <c r="L88" s="24">
        <f t="shared" si="103"/>
        <v>41950.98271863805</v>
      </c>
      <c r="M88" s="11">
        <f t="shared" si="82"/>
        <v>602229</v>
      </c>
      <c r="N88" s="78">
        <f t="shared" si="85"/>
        <v>0</v>
      </c>
      <c r="O88" s="35">
        <f t="shared" si="86"/>
        <v>0</v>
      </c>
      <c r="P88" s="35">
        <f t="shared" si="108"/>
        <v>6.0222899999999999</v>
      </c>
      <c r="Q88">
        <f t="shared" si="88"/>
        <v>83</v>
      </c>
      <c r="R88" s="45">
        <f>1000*VLOOKUP(Q88, '[1]Mortality (No Interventions) H'!$B$10:$O$129,10)</f>
        <v>134.05006329917347</v>
      </c>
      <c r="S88" s="46">
        <f>VLOOKUP(I88, '[1]Lapse Rates'!$A$4:$F$24, 5)</f>
        <v>3.3283375800000001E-2</v>
      </c>
      <c r="T88" s="33">
        <f t="shared" si="114"/>
        <v>0.33134505743849135</v>
      </c>
      <c r="U88" s="33">
        <f t="shared" si="104"/>
        <v>4.4416825923498035E-2</v>
      </c>
      <c r="V88" s="39">
        <f t="shared" si="98"/>
        <v>1.1028282066197893E-2</v>
      </c>
      <c r="W88" s="32">
        <f t="shared" si="105"/>
        <v>0.27589994944879542</v>
      </c>
      <c r="X88" s="31"/>
      <c r="Y88" s="5">
        <f t="shared" si="111"/>
        <v>0</v>
      </c>
      <c r="Z88" s="5">
        <f t="shared" si="100"/>
        <v>1.9954560259612522</v>
      </c>
      <c r="AA88" s="5">
        <f t="shared" si="106"/>
        <v>0</v>
      </c>
      <c r="AB88" s="5">
        <f t="shared" si="89"/>
        <v>1.6615495065659862</v>
      </c>
      <c r="AC88" s="32"/>
      <c r="AD88" s="5">
        <f t="shared" si="112"/>
        <v>105220.6728309048</v>
      </c>
      <c r="AE88" s="5">
        <f t="shared" si="91"/>
        <v>-1052.206728309048</v>
      </c>
      <c r="AF88" s="5">
        <f t="shared" si="109"/>
        <v>-11574.274011399528</v>
      </c>
      <c r="AG88" s="5">
        <f t="shared" si="115"/>
        <v>-26749.100659082298</v>
      </c>
      <c r="AH88" s="5">
        <f t="shared" si="116"/>
        <v>65845.091432113943</v>
      </c>
      <c r="AI88" s="42">
        <f t="shared" si="110"/>
        <v>0</v>
      </c>
      <c r="AJ88" s="42">
        <f t="shared" si="113"/>
        <v>10219.122278900792</v>
      </c>
      <c r="AK88" s="42">
        <f t="shared" si="117"/>
        <v>76064.213711014731</v>
      </c>
    </row>
    <row r="89" spans="1:37" ht="15" x14ac:dyDescent="0.2">
      <c r="I89" s="2">
        <f t="shared" si="95"/>
        <v>20</v>
      </c>
      <c r="J89" s="11">
        <f t="shared" si="84"/>
        <v>381372.5701694368</v>
      </c>
      <c r="K89" s="11">
        <f t="shared" si="96"/>
        <v>3813.7257016943681</v>
      </c>
      <c r="L89" s="24">
        <f t="shared" si="103"/>
        <v>41950.98271863805</v>
      </c>
      <c r="M89" s="11">
        <f t="shared" si="82"/>
        <v>602229</v>
      </c>
      <c r="N89" s="78">
        <f t="shared" si="85"/>
        <v>0</v>
      </c>
      <c r="O89" s="35">
        <f t="shared" si="86"/>
        <v>0</v>
      </c>
      <c r="P89" s="35">
        <f t="shared" si="108"/>
        <v>6.0222899999999999</v>
      </c>
      <c r="Q89">
        <f t="shared" si="88"/>
        <v>84</v>
      </c>
      <c r="R89" s="45">
        <f>1000*VLOOKUP(Q89, '[1]Mortality (No Interventions) H'!$B$10:$O$129,10)</f>
        <v>148.73383810075237</v>
      </c>
      <c r="S89" s="46">
        <f>VLOOKUP(I89, '[1]Lapse Rates'!$A$4:$F$24, 5)</f>
        <v>0</v>
      </c>
      <c r="T89" s="33">
        <f t="shared" si="114"/>
        <v>0.27589994944879542</v>
      </c>
      <c r="U89" s="33">
        <f t="shared" si="104"/>
        <v>4.1035658413322899E-2</v>
      </c>
      <c r="V89" s="39">
        <f t="shared" si="98"/>
        <v>0</v>
      </c>
      <c r="W89" s="32">
        <f t="shared" si="105"/>
        <v>0.23486429103547252</v>
      </c>
      <c r="X89" s="31"/>
      <c r="Y89" s="5">
        <f t="shared" si="111"/>
        <v>0</v>
      </c>
      <c r="Z89" s="5">
        <f t="shared" si="100"/>
        <v>1.6615495065659862</v>
      </c>
      <c r="AA89" s="5">
        <f t="shared" si="106"/>
        <v>0</v>
      </c>
      <c r="AB89" s="5">
        <f t="shared" si="89"/>
        <v>1.4144208712600157</v>
      </c>
      <c r="AC89" s="32"/>
      <c r="AD89" s="5">
        <f>$W89*J89</f>
        <v>89570.798313220774</v>
      </c>
      <c r="AE89" s="5">
        <f t="shared" si="91"/>
        <v>-895.70798313220769</v>
      </c>
      <c r="AF89" s="5">
        <f t="shared" si="109"/>
        <v>-9852.7878144542847</v>
      </c>
      <c r="AG89" s="5">
        <f t="shared" si="115"/>
        <v>-24712.863530597035</v>
      </c>
      <c r="AH89" s="5">
        <f t="shared" si="116"/>
        <v>54109.438985037239</v>
      </c>
      <c r="AI89" s="42">
        <f t="shared" si="110"/>
        <v>0</v>
      </c>
      <c r="AJ89" s="42">
        <f t="shared" si="113"/>
        <v>8699.1893593882833</v>
      </c>
      <c r="AK89" s="42">
        <f t="shared" si="117"/>
        <v>62808.628344425524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5274164.1878306922</v>
      </c>
      <c r="AE92" s="21">
        <f t="shared" ref="AE92:AK92" si="118">SUM(AE69:AE89)</f>
        <v>-197760.67330577783</v>
      </c>
      <c r="AF92" s="21">
        <f t="shared" si="118"/>
        <v>-550720.25744175492</v>
      </c>
      <c r="AG92" s="21">
        <f t="shared" si="118"/>
        <v>-442486.72114314348</v>
      </c>
      <c r="AH92" s="21">
        <f t="shared" si="118"/>
        <v>4083196.5359400157</v>
      </c>
      <c r="AI92" s="21">
        <f t="shared" si="118"/>
        <v>0</v>
      </c>
      <c r="AJ92" s="21">
        <f t="shared" si="118"/>
        <v>475555.6267809752</v>
      </c>
      <c r="AK92" s="21">
        <f t="shared" si="118"/>
        <v>4558752.1627209932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2864320.6341436412</v>
      </c>
      <c r="AE94" s="21">
        <f t="shared" ref="AE94:AK94" si="119">AE69+NPV($D$6,AE70:AE89)</f>
        <v>-173994.23501786237</v>
      </c>
      <c r="AF94" s="21">
        <f t="shared" si="119"/>
        <v>-289289.43627468537</v>
      </c>
      <c r="AG94" s="21">
        <f t="shared" si="119"/>
        <v>-170249.62873784357</v>
      </c>
      <c r="AH94" s="21">
        <f t="shared" si="119"/>
        <v>2230787.3341132496</v>
      </c>
      <c r="AI94" s="21">
        <f t="shared" si="119"/>
        <v>0</v>
      </c>
      <c r="AJ94" s="21">
        <f t="shared" si="119"/>
        <v>241477.45157133942</v>
      </c>
      <c r="AK94" s="21">
        <f t="shared" si="119"/>
        <v>2472264.7856845893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4060261.9196471088</v>
      </c>
      <c r="AE96" s="21">
        <f t="shared" ref="AE96:AK96" si="120">AE69+NPV($D$7,AE70:AE89)</f>
        <v>-185752.25995871035</v>
      </c>
      <c r="AF96" s="21">
        <f t="shared" si="120"/>
        <v>-418627.71062401286</v>
      </c>
      <c r="AG96" s="21">
        <f t="shared" si="120"/>
        <v>-297384.30836832756</v>
      </c>
      <c r="AH96" s="21">
        <f t="shared" si="120"/>
        <v>3158497.6406960585</v>
      </c>
      <c r="AI96" s="21">
        <f t="shared" si="120"/>
        <v>0</v>
      </c>
      <c r="AJ96" s="21">
        <f t="shared" si="120"/>
        <v>357647.81140083919</v>
      </c>
      <c r="AK96" s="21">
        <f t="shared" si="120"/>
        <v>3516145.4520968981</v>
      </c>
    </row>
    <row r="100" spans="1:39" x14ac:dyDescent="0.15">
      <c r="A100" s="43" t="s">
        <v>40</v>
      </c>
      <c r="B100" s="15">
        <f>B4</f>
        <v>65</v>
      </c>
      <c r="C100" s="15"/>
      <c r="D100" s="15"/>
      <c r="G100" t="s">
        <v>12</v>
      </c>
      <c r="H100" s="51">
        <v>25238.283530987159</v>
      </c>
    </row>
    <row r="101" spans="1:39" x14ac:dyDescent="0.15">
      <c r="G101" s="49" t="s">
        <v>60</v>
      </c>
      <c r="I101" s="1">
        <v>0</v>
      </c>
      <c r="J101" s="11">
        <f>H$100</f>
        <v>25238.283530987159</v>
      </c>
      <c r="K101" s="11">
        <f>J101*$C$10</f>
        <v>10095.313412394864</v>
      </c>
      <c r="L101" s="24">
        <f>$C$110</f>
        <v>3533.3596943382026</v>
      </c>
      <c r="M101" s="11">
        <f t="shared" ref="M101:M121" si="121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22">O101*W101</f>
        <v>0</v>
      </c>
      <c r="AB101" s="5">
        <f>P101*W101</f>
        <v>6.0222899999999999</v>
      </c>
      <c r="AC101" s="32"/>
      <c r="AD101" s="5">
        <f>$W101*J101</f>
        <v>25238.283530987159</v>
      </c>
      <c r="AE101" s="5">
        <f>-$W101*K101</f>
        <v>-10095.313412394864</v>
      </c>
      <c r="AF101" s="5">
        <f>-$W101*L101</f>
        <v>-3533.3596943382026</v>
      </c>
      <c r="AG101" s="5"/>
      <c r="AH101" s="5">
        <f>SUM(AD101:AG101)</f>
        <v>11609.610424254093</v>
      </c>
      <c r="AI101" s="42">
        <f>Y101-AA101</f>
        <v>0</v>
      </c>
      <c r="AJ101" s="42"/>
      <c r="AK101" s="42">
        <f>SUM(AH101:AJ101)</f>
        <v>11609.610424254093</v>
      </c>
      <c r="AL101" s="6" t="s">
        <v>39</v>
      </c>
      <c r="AM101" s="36">
        <f>AK128</f>
        <v>-59510.808191839111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25238.283530987159</v>
      </c>
      <c r="K102" s="11"/>
      <c r="L102" s="24"/>
      <c r="M102" s="11">
        <f t="shared" si="121"/>
        <v>602229</v>
      </c>
      <c r="N102" s="78">
        <f t="shared" ref="N102:N121" si="123">N70</f>
        <v>0</v>
      </c>
      <c r="O102" s="35">
        <f t="shared" ref="O102:O121" si="124">M102*N102/1000</f>
        <v>0</v>
      </c>
      <c r="P102" s="35">
        <f t="shared" ref="P102:P103" si="125">$H$14*M102/1000</f>
        <v>6.0222899999999999</v>
      </c>
      <c r="Q102">
        <f t="shared" ref="Q102:Q121" si="126">Q5</f>
        <v>65</v>
      </c>
      <c r="R102" s="84">
        <f>1000*VLOOKUP(Q102, '[1]Mortality (No Interventions) H'!$B$10:$O$129,13)</f>
        <v>24.709282807293455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2.4709282807293457E-2</v>
      </c>
      <c r="V102" s="39">
        <f>MIN(S102*T102,T102-U102)</f>
        <v>1.1402544E-3</v>
      </c>
      <c r="W102" s="32">
        <f>T102-SUM(U102:V102)</f>
        <v>0.97415046279270656</v>
      </c>
      <c r="X102" s="32"/>
      <c r="Y102" s="5">
        <f>AA101</f>
        <v>0</v>
      </c>
      <c r="Z102" s="5">
        <f>AB101</f>
        <v>6.0222899999999999</v>
      </c>
      <c r="AA102" s="5">
        <f t="shared" si="122"/>
        <v>0</v>
      </c>
      <c r="AB102" s="5">
        <f t="shared" ref="AB102:AB121" si="127">P102*W102</f>
        <v>5.8666165905718888</v>
      </c>
      <c r="AC102" s="32"/>
      <c r="AD102" s="5">
        <f t="shared" ref="AD102:AD104" si="128">$W102*J102</f>
        <v>24585.885581804687</v>
      </c>
      <c r="AE102" s="5">
        <f t="shared" ref="AE102:AE121" si="129">-$W102*K102</f>
        <v>0</v>
      </c>
      <c r="AF102" s="5">
        <f t="shared" ref="AF102:AF103" si="130">-$W102*L102</f>
        <v>0</v>
      </c>
      <c r="AG102" s="5">
        <f>-U102*M102</f>
        <v>-14880.646675753531</v>
      </c>
      <c r="AH102" s="5">
        <f t="shared" ref="AH102:AH110" si="131">SUM(AD102:AG102)</f>
        <v>9705.2389060511559</v>
      </c>
      <c r="AI102" s="42">
        <f>-M102*$W101*(N102-N101)/1000</f>
        <v>0</v>
      </c>
      <c r="AJ102" s="42">
        <f>$D$6*SUM(Y102:Z102,AD102:AE102)</f>
        <v>2412.4661622240401</v>
      </c>
      <c r="AK102" s="42">
        <f t="shared" ref="AK102" si="132">SUM(AH102:AJ102)</f>
        <v>12117.705068275196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33">I102+1</f>
        <v>2</v>
      </c>
      <c r="J103" s="11">
        <f t="shared" ref="J103:J121" si="134">H$100</f>
        <v>25238.283530987159</v>
      </c>
      <c r="K103" s="11">
        <f t="shared" ref="K103:K121" si="135">J103*$C$11</f>
        <v>252.38283530987158</v>
      </c>
      <c r="L103" s="24">
        <f>$C$111</f>
        <v>2776.2111884085875</v>
      </c>
      <c r="M103" s="11">
        <f t="shared" si="121"/>
        <v>602229</v>
      </c>
      <c r="N103" s="78">
        <f t="shared" si="123"/>
        <v>0</v>
      </c>
      <c r="O103" s="35">
        <f t="shared" si="124"/>
        <v>0</v>
      </c>
      <c r="P103" s="35">
        <f t="shared" si="125"/>
        <v>6.0222899999999999</v>
      </c>
      <c r="Q103">
        <f t="shared" si="126"/>
        <v>66</v>
      </c>
      <c r="R103" s="45">
        <f>1000*VLOOKUP(Q103, '[1]Mortality (No Interventions) H'!$B$10:$O$129,13)</f>
        <v>26.876628425506937</v>
      </c>
      <c r="S103" s="46">
        <f>VLOOKUP(I103, '[1]Lapse Rates'!$A$4:$F$24, 6)</f>
        <v>1.1150343000000001E-3</v>
      </c>
      <c r="T103" s="33">
        <f t="shared" ref="T103:T105" si="136">W102</f>
        <v>0.97415046279270656</v>
      </c>
      <c r="U103" s="33">
        <f>T103*R103/1000</f>
        <v>2.6181880019015197E-2</v>
      </c>
      <c r="V103" s="39">
        <f t="shared" ref="V103:V121" si="137">MIN(S103*T103,T103-U103)</f>
        <v>1.0862111793747417E-3</v>
      </c>
      <c r="W103" s="32">
        <f>T103-SUM(U103:V103)</f>
        <v>0.94688237159431665</v>
      </c>
      <c r="X103" s="32"/>
      <c r="Y103" s="5">
        <f t="shared" ref="Y103:Y104" si="138">AA102</f>
        <v>0</v>
      </c>
      <c r="Z103" s="5">
        <f t="shared" ref="Z103:Z121" si="139">AB102</f>
        <v>5.8666165905718888</v>
      </c>
      <c r="AA103" s="5">
        <f>O103*W103</f>
        <v>0</v>
      </c>
      <c r="AB103" s="5">
        <f t="shared" si="127"/>
        <v>5.702400237628737</v>
      </c>
      <c r="AC103" s="32"/>
      <c r="AD103" s="5">
        <f t="shared" si="128"/>
        <v>23897.685764790906</v>
      </c>
      <c r="AE103" s="5">
        <f t="shared" si="129"/>
        <v>-238.97685764790904</v>
      </c>
      <c r="AF103" s="5">
        <f t="shared" si="130"/>
        <v>-2628.7454341269995</v>
      </c>
      <c r="AG103" s="5">
        <f t="shared" ref="AG103:AG106" si="140">-U103*M103</f>
        <v>-15767.487421971502</v>
      </c>
      <c r="AH103" s="5">
        <f t="shared" si="131"/>
        <v>5262.4760510444976</v>
      </c>
      <c r="AI103" s="42">
        <f>-M103*($W102*N103-$W101*N102)/1000</f>
        <v>0</v>
      </c>
      <c r="AJ103" s="42">
        <f t="shared" ref="AJ103:AJ104" si="141">$D$6*SUM(Y103:Z103,AD103:AE103)</f>
        <v>2321.4948588782631</v>
      </c>
      <c r="AK103" s="42">
        <f>SUM(AH103:AJ103)</f>
        <v>7583.9709099227603</v>
      </c>
      <c r="AL103" s="48" t="s">
        <v>59</v>
      </c>
      <c r="AM103" s="54">
        <f>AK128/AD128</f>
        <v>-0.22363798024102802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33"/>
        <v>3</v>
      </c>
      <c r="J104" s="11">
        <f t="shared" si="134"/>
        <v>25238.283530987159</v>
      </c>
      <c r="K104" s="11">
        <f t="shared" si="135"/>
        <v>252.38283530987158</v>
      </c>
      <c r="L104" s="24">
        <f t="shared" ref="L104:L121" si="142">$C$111</f>
        <v>2776.2111884085875</v>
      </c>
      <c r="M104" s="11">
        <f t="shared" si="121"/>
        <v>602229</v>
      </c>
      <c r="N104" s="78">
        <f t="shared" si="123"/>
        <v>0</v>
      </c>
      <c r="O104" s="35">
        <f t="shared" si="124"/>
        <v>0</v>
      </c>
      <c r="P104" s="35">
        <f>$H$14*M104/1000</f>
        <v>6.0222899999999999</v>
      </c>
      <c r="Q104">
        <f t="shared" si="126"/>
        <v>67</v>
      </c>
      <c r="R104" s="45">
        <f>1000*VLOOKUP(Q104, '[1]Mortality (No Interventions) H'!$B$10:$O$129,13)</f>
        <v>29.159224992165878</v>
      </c>
      <c r="S104" s="46">
        <f>VLOOKUP(I104, '[1]Lapse Rates'!$A$4:$F$24, 6)</f>
        <v>9.1335750000000001E-4</v>
      </c>
      <c r="T104" s="33">
        <f t="shared" si="136"/>
        <v>0.94688237159431665</v>
      </c>
      <c r="U104" s="33">
        <f t="shared" ref="U104:U121" si="143">T104*R104/1000</f>
        <v>2.7610356114434294E-2</v>
      </c>
      <c r="V104" s="39">
        <f t="shared" si="137"/>
        <v>8.6484211571345607E-4</v>
      </c>
      <c r="W104" s="32">
        <f t="shared" ref="W104:W121" si="144">T104-SUM(U104:V104)</f>
        <v>0.91840717336416888</v>
      </c>
      <c r="X104" s="32"/>
      <c r="Y104" s="5">
        <f t="shared" si="138"/>
        <v>0</v>
      </c>
      <c r="Z104" s="5">
        <f t="shared" si="139"/>
        <v>5.702400237628737</v>
      </c>
      <c r="AA104" s="5">
        <f t="shared" ref="AA104:AA121" si="145">O104*W104</f>
        <v>0</v>
      </c>
      <c r="AB104" s="5">
        <f t="shared" si="127"/>
        <v>5.5309143360793005</v>
      </c>
      <c r="AC104" s="32"/>
      <c r="AD104" s="5">
        <f t="shared" si="128"/>
        <v>23179.020638257371</v>
      </c>
      <c r="AE104" s="5">
        <f t="shared" si="129"/>
        <v>-231.7902063825737</v>
      </c>
      <c r="AF104" s="5">
        <f>-$W104*L104</f>
        <v>-2549.6922702083111</v>
      </c>
      <c r="AG104" s="5">
        <f t="shared" si="140"/>
        <v>-16627.757152439652</v>
      </c>
      <c r="AH104" s="5">
        <f t="shared" si="131"/>
        <v>3769.7810092268337</v>
      </c>
      <c r="AI104" s="42">
        <f>-M104*($W103*N104-$W102*N103)/1000</f>
        <v>0</v>
      </c>
      <c r="AJ104" s="42">
        <f t="shared" si="141"/>
        <v>2251.6827108302286</v>
      </c>
      <c r="AK104" s="42">
        <f t="shared" ref="AK104:AK111" si="146">SUM(AH104:AJ104)</f>
        <v>6021.4637200570623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33"/>
        <v>4</v>
      </c>
      <c r="J105" s="11">
        <f t="shared" si="134"/>
        <v>25238.283530987159</v>
      </c>
      <c r="K105" s="11">
        <f t="shared" si="135"/>
        <v>252.38283530987158</v>
      </c>
      <c r="L105" s="24">
        <f t="shared" si="142"/>
        <v>2776.2111884085875</v>
      </c>
      <c r="M105" s="11">
        <f t="shared" si="121"/>
        <v>602229</v>
      </c>
      <c r="N105" s="78">
        <f t="shared" si="123"/>
        <v>0</v>
      </c>
      <c r="O105" s="35">
        <f t="shared" si="124"/>
        <v>0</v>
      </c>
      <c r="P105" s="35">
        <f t="shared" ref="P105:P121" si="147">$H$14*M105/1000</f>
        <v>6.0222899999999999</v>
      </c>
      <c r="Q105">
        <f t="shared" si="126"/>
        <v>68</v>
      </c>
      <c r="R105" s="45">
        <f>1000*VLOOKUP(Q105, '[1]Mortality (No Interventions) H'!$B$10:$O$129,13)</f>
        <v>31.552799169088804</v>
      </c>
      <c r="S105" s="46">
        <f>VLOOKUP(I105, '[1]Lapse Rates'!$A$4:$F$24, 6)</f>
        <v>8.7679360000000005E-4</v>
      </c>
      <c r="T105" s="33">
        <f t="shared" si="136"/>
        <v>0.91840717336416888</v>
      </c>
      <c r="U105" s="33">
        <f t="shared" si="143"/>
        <v>2.8978317096610143E-2</v>
      </c>
      <c r="V105" s="39">
        <f t="shared" si="137"/>
        <v>8.0525353179979379E-4</v>
      </c>
      <c r="W105" s="32">
        <f t="shared" si="144"/>
        <v>0.88862360273575891</v>
      </c>
      <c r="X105" s="32"/>
      <c r="Y105" s="5">
        <f>AA104</f>
        <v>0</v>
      </c>
      <c r="Z105" s="5">
        <f t="shared" si="139"/>
        <v>5.5309143360793005</v>
      </c>
      <c r="AA105" s="5">
        <f t="shared" si="145"/>
        <v>0</v>
      </c>
      <c r="AB105" s="5">
        <f t="shared" si="127"/>
        <v>5.3515490365195335</v>
      </c>
      <c r="AC105" s="32"/>
      <c r="AD105" s="5">
        <f>$W105*J105</f>
        <v>22427.33443817238</v>
      </c>
      <c r="AE105" s="5">
        <f t="shared" si="129"/>
        <v>-224.2733443817238</v>
      </c>
      <c r="AF105" s="5">
        <f t="shared" ref="AF105:AF121" si="148">-$W105*L105</f>
        <v>-2467.0067881989617</v>
      </c>
      <c r="AG105" s="5">
        <f t="shared" si="140"/>
        <v>-17451.58292677443</v>
      </c>
      <c r="AH105" s="5">
        <f t="shared" si="131"/>
        <v>2284.471378817263</v>
      </c>
      <c r="AI105" s="42">
        <f t="shared" ref="AI105:AI121" si="149">-M105*($W104*N105-$W103*N104)/1000</f>
        <v>0</v>
      </c>
      <c r="AJ105" s="42">
        <f>$D$6*SUM(Y105:Z105,AD105:AE105)</f>
        <v>2178.6628759972327</v>
      </c>
      <c r="AK105" s="42">
        <f t="shared" si="146"/>
        <v>4463.1342548144958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33"/>
        <v>5</v>
      </c>
      <c r="J106" s="11">
        <f t="shared" si="134"/>
        <v>25238.283530987159</v>
      </c>
      <c r="K106" s="11">
        <f t="shared" si="135"/>
        <v>252.38283530987158</v>
      </c>
      <c r="L106" s="24">
        <f t="shared" si="142"/>
        <v>2776.2111884085875</v>
      </c>
      <c r="M106" s="11">
        <f t="shared" si="121"/>
        <v>602229</v>
      </c>
      <c r="N106" s="78">
        <f t="shared" si="123"/>
        <v>0</v>
      </c>
      <c r="O106" s="35">
        <f t="shared" si="124"/>
        <v>0</v>
      </c>
      <c r="P106" s="35">
        <f t="shared" si="147"/>
        <v>6.0222899999999999</v>
      </c>
      <c r="Q106">
        <f t="shared" si="126"/>
        <v>69</v>
      </c>
      <c r="R106" s="45">
        <f>1000*VLOOKUP(Q106, '[1]Mortality (No Interventions) H'!$B$10:$O$129,13)</f>
        <v>34.22664901578959</v>
      </c>
      <c r="S106" s="46">
        <f>VLOOKUP(I106, '[1]Lapse Rates'!$A$4:$F$24, 6)</f>
        <v>8.7786349999999995E-4</v>
      </c>
      <c r="T106" s="33">
        <f>W105</f>
        <v>0.88862360273575891</v>
      </c>
      <c r="U106" s="33">
        <f t="shared" si="143"/>
        <v>3.0414608157983265E-2</v>
      </c>
      <c r="V106" s="39">
        <f t="shared" si="137"/>
        <v>7.800902260802229E-4</v>
      </c>
      <c r="W106" s="32">
        <f t="shared" si="144"/>
        <v>0.85742890435169539</v>
      </c>
      <c r="X106" s="32"/>
      <c r="Y106" s="5">
        <f t="shared" ref="Y106:Y121" si="150">AA105</f>
        <v>0</v>
      </c>
      <c r="Z106" s="5">
        <f t="shared" si="139"/>
        <v>5.3515490365195335</v>
      </c>
      <c r="AA106" s="5">
        <f t="shared" si="145"/>
        <v>0</v>
      </c>
      <c r="AB106" s="5">
        <f t="shared" si="127"/>
        <v>5.1636855163881714</v>
      </c>
      <c r="AC106" s="32"/>
      <c r="AD106" s="5">
        <f t="shared" ref="AD106:AD120" si="151">$W106*J106</f>
        <v>21640.033795691757</v>
      </c>
      <c r="AE106" s="5">
        <f t="shared" si="129"/>
        <v>-216.40033795691758</v>
      </c>
      <c r="AF106" s="5">
        <f t="shared" si="148"/>
        <v>-2380.4037175260933</v>
      </c>
      <c r="AG106" s="5">
        <f t="shared" si="140"/>
        <v>-18316.559056374103</v>
      </c>
      <c r="AH106" s="5">
        <f t="shared" si="131"/>
        <v>726.67068383464357</v>
      </c>
      <c r="AI106" s="42">
        <f t="shared" si="149"/>
        <v>0</v>
      </c>
      <c r="AJ106" s="42">
        <f t="shared" ref="AJ106:AJ121" si="152">$D$6*SUM(Y106:Z106,AD106:AE106)</f>
        <v>2102.1834291642704</v>
      </c>
      <c r="AK106" s="42">
        <f t="shared" si="146"/>
        <v>2828.8541129989139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33"/>
        <v>6</v>
      </c>
      <c r="J107" s="11">
        <f t="shared" si="134"/>
        <v>25238.283530987159</v>
      </c>
      <c r="K107" s="11">
        <f t="shared" si="135"/>
        <v>252.38283530987158</v>
      </c>
      <c r="L107" s="24">
        <f t="shared" si="142"/>
        <v>2776.2111884085875</v>
      </c>
      <c r="M107" s="11">
        <f t="shared" si="121"/>
        <v>602229</v>
      </c>
      <c r="N107" s="78">
        <f t="shared" si="123"/>
        <v>0</v>
      </c>
      <c r="O107" s="35">
        <f t="shared" si="124"/>
        <v>0</v>
      </c>
      <c r="P107" s="35">
        <f t="shared" si="147"/>
        <v>6.0222899999999999</v>
      </c>
      <c r="Q107">
        <f t="shared" si="126"/>
        <v>70</v>
      </c>
      <c r="R107" s="45">
        <f>1000*VLOOKUP(Q107, '[1]Mortality (No Interventions) H'!$B$10:$O$129,13)</f>
        <v>37.217542220085861</v>
      </c>
      <c r="S107" s="46">
        <f>VLOOKUP(I107, '[1]Lapse Rates'!$A$4:$F$24, 6)</f>
        <v>8.7081910000000003E-4</v>
      </c>
      <c r="T107" s="33">
        <f t="shared" ref="T107:T121" si="153">W106</f>
        <v>0.85742890435169539</v>
      </c>
      <c r="U107" s="33">
        <f t="shared" si="143"/>
        <v>3.1911396448431183E-2</v>
      </c>
      <c r="V107" s="39">
        <f t="shared" si="137"/>
        <v>7.4666546680152949E-4</v>
      </c>
      <c r="W107" s="32">
        <f t="shared" si="144"/>
        <v>0.8247708424364627</v>
      </c>
      <c r="X107" s="32"/>
      <c r="Y107" s="5">
        <f t="shared" si="150"/>
        <v>0</v>
      </c>
      <c r="Z107" s="5">
        <f t="shared" si="139"/>
        <v>5.1636855163881714</v>
      </c>
      <c r="AA107" s="5">
        <f t="shared" si="145"/>
        <v>0</v>
      </c>
      <c r="AB107" s="5">
        <f t="shared" si="127"/>
        <v>4.9670091966966847</v>
      </c>
      <c r="AC107" s="32"/>
      <c r="AD107" s="5">
        <f t="shared" si="151"/>
        <v>20815.80036950258</v>
      </c>
      <c r="AE107" s="5">
        <f t="shared" si="129"/>
        <v>-208.1580036950258</v>
      </c>
      <c r="AF107" s="5">
        <f t="shared" si="148"/>
        <v>-2289.7380406452839</v>
      </c>
      <c r="AG107" s="5">
        <f>-U107*M107</f>
        <v>-19217.968371742263</v>
      </c>
      <c r="AH107" s="5">
        <f t="shared" si="131"/>
        <v>-900.06404657999155</v>
      </c>
      <c r="AI107" s="42">
        <f t="shared" si="149"/>
        <v>0</v>
      </c>
      <c r="AJ107" s="42">
        <f t="shared" si="152"/>
        <v>2022.116273634879</v>
      </c>
      <c r="AK107" s="42">
        <f t="shared" si="146"/>
        <v>1122.0522270548875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33"/>
        <v>7</v>
      </c>
      <c r="J108" s="11">
        <f t="shared" si="134"/>
        <v>25238.283530987159</v>
      </c>
      <c r="K108" s="11">
        <f t="shared" si="135"/>
        <v>252.38283530987158</v>
      </c>
      <c r="L108" s="24">
        <f t="shared" si="142"/>
        <v>2776.2111884085875</v>
      </c>
      <c r="M108" s="11">
        <f t="shared" si="121"/>
        <v>602229</v>
      </c>
      <c r="N108" s="78">
        <f t="shared" si="123"/>
        <v>0</v>
      </c>
      <c r="O108" s="35">
        <f t="shared" si="124"/>
        <v>0</v>
      </c>
      <c r="P108" s="35">
        <f t="shared" si="147"/>
        <v>6.0222899999999999</v>
      </c>
      <c r="Q108">
        <f t="shared" si="126"/>
        <v>71</v>
      </c>
      <c r="R108" s="45">
        <f>1000*VLOOKUP(Q108, '[1]Mortality (No Interventions) H'!$B$10:$O$129,13)</f>
        <v>40.620823512354896</v>
      </c>
      <c r="S108" s="46">
        <f>VLOOKUP(I108, '[1]Lapse Rates'!$A$4:$F$24, 6)</f>
        <v>7.8743759999999998E-4</v>
      </c>
      <c r="T108" s="33">
        <f t="shared" si="153"/>
        <v>0.8247708424364627</v>
      </c>
      <c r="U108" s="33">
        <f t="shared" si="143"/>
        <v>3.3502870828747817E-2</v>
      </c>
      <c r="V108" s="39">
        <f t="shared" si="137"/>
        <v>6.494555727181463E-4</v>
      </c>
      <c r="W108" s="32">
        <f t="shared" si="144"/>
        <v>0.79061851603499678</v>
      </c>
      <c r="X108" s="32"/>
      <c r="Y108" s="5">
        <f t="shared" si="150"/>
        <v>0</v>
      </c>
      <c r="Z108" s="5">
        <f t="shared" si="139"/>
        <v>4.9670091966966847</v>
      </c>
      <c r="AA108" s="5">
        <f t="shared" si="145"/>
        <v>0</v>
      </c>
      <c r="AB108" s="5">
        <f t="shared" si="127"/>
        <v>4.7613339829324008</v>
      </c>
      <c r="AC108" s="32"/>
      <c r="AD108" s="5">
        <f t="shared" si="151"/>
        <v>19953.854272539567</v>
      </c>
      <c r="AE108" s="5">
        <f t="shared" si="129"/>
        <v>-199.53854272539564</v>
      </c>
      <c r="AF108" s="5">
        <f t="shared" si="148"/>
        <v>-2194.9239699793525</v>
      </c>
      <c r="AG108" s="5">
        <f t="shared" ref="AG108:AG121" si="154">-U108*M108</f>
        <v>-20176.400396325971</v>
      </c>
      <c r="AH108" s="5">
        <f t="shared" si="131"/>
        <v>-2617.0086364911513</v>
      </c>
      <c r="AI108" s="42">
        <f t="shared" si="149"/>
        <v>0</v>
      </c>
      <c r="AJ108" s="42">
        <f t="shared" si="152"/>
        <v>1938.3856366969665</v>
      </c>
      <c r="AK108" s="42">
        <f t="shared" si="146"/>
        <v>-678.62299979418481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33"/>
        <v>8</v>
      </c>
      <c r="J109" s="11">
        <f t="shared" si="134"/>
        <v>25238.283530987159</v>
      </c>
      <c r="K109" s="11">
        <f t="shared" si="135"/>
        <v>252.38283530987158</v>
      </c>
      <c r="L109" s="24">
        <f t="shared" si="142"/>
        <v>2776.2111884085875</v>
      </c>
      <c r="M109" s="11">
        <f t="shared" si="121"/>
        <v>602229</v>
      </c>
      <c r="N109" s="78">
        <f t="shared" si="123"/>
        <v>0</v>
      </c>
      <c r="O109" s="35">
        <f t="shared" si="124"/>
        <v>0</v>
      </c>
      <c r="P109" s="35">
        <f t="shared" si="147"/>
        <v>6.0222899999999999</v>
      </c>
      <c r="Q109">
        <f t="shared" si="126"/>
        <v>72</v>
      </c>
      <c r="R109" s="45">
        <f>1000*VLOOKUP(Q109, '[1]Mortality (No Interventions) H'!$B$10:$O$129,13)</f>
        <v>44.520131297685801</v>
      </c>
      <c r="S109" s="46">
        <f>VLOOKUP(I109, '[1]Lapse Rates'!$A$4:$F$24, 6)</f>
        <v>7.0183349999999997E-4</v>
      </c>
      <c r="T109" s="33">
        <f t="shared" si="153"/>
        <v>0.79061851603499678</v>
      </c>
      <c r="U109" s="33">
        <f t="shared" si="143"/>
        <v>3.5198440140259565E-2</v>
      </c>
      <c r="V109" s="39">
        <f t="shared" si="137"/>
        <v>5.5488256027364793E-4</v>
      </c>
      <c r="W109" s="32">
        <f t="shared" si="144"/>
        <v>0.75486519333446356</v>
      </c>
      <c r="X109" s="32"/>
      <c r="Y109" s="5">
        <f t="shared" si="150"/>
        <v>0</v>
      </c>
      <c r="Z109" s="5">
        <f t="shared" si="139"/>
        <v>4.7613339829324008</v>
      </c>
      <c r="AA109" s="5">
        <f t="shared" si="145"/>
        <v>0</v>
      </c>
      <c r="AB109" s="5">
        <f t="shared" si="127"/>
        <v>4.5460171051662064</v>
      </c>
      <c r="AC109" s="32"/>
      <c r="AD109" s="5">
        <f t="shared" si="151"/>
        <v>19051.50177704863</v>
      </c>
      <c r="AE109" s="5">
        <f t="shared" si="129"/>
        <v>-190.51501777048628</v>
      </c>
      <c r="AF109" s="5">
        <f t="shared" si="148"/>
        <v>-2095.6651954753493</v>
      </c>
      <c r="AG109" s="5">
        <f t="shared" si="154"/>
        <v>-21197.521407228378</v>
      </c>
      <c r="AH109" s="5">
        <f t="shared" si="131"/>
        <v>-4432.1998434255838</v>
      </c>
      <c r="AI109" s="42">
        <f t="shared" si="149"/>
        <v>0</v>
      </c>
      <c r="AJ109" s="42">
        <f t="shared" si="152"/>
        <v>1850.7298879489119</v>
      </c>
      <c r="AK109" s="42">
        <f t="shared" si="146"/>
        <v>-2581.4699554766721</v>
      </c>
    </row>
    <row r="110" spans="1:39" ht="15" x14ac:dyDescent="0.2">
      <c r="A110" s="12"/>
      <c r="B110" s="13">
        <v>1</v>
      </c>
      <c r="C110" s="10">
        <f>$H$100*0.14</f>
        <v>3533.3596943382026</v>
      </c>
      <c r="D110" s="1"/>
      <c r="E110" s="81" t="s">
        <v>51</v>
      </c>
      <c r="F110" s="13"/>
      <c r="G110" s="8"/>
      <c r="I110" s="2">
        <f t="shared" si="133"/>
        <v>9</v>
      </c>
      <c r="J110" s="11">
        <f t="shared" si="134"/>
        <v>25238.283530987159</v>
      </c>
      <c r="K110" s="11">
        <f t="shared" si="135"/>
        <v>252.38283530987158</v>
      </c>
      <c r="L110" s="24">
        <f t="shared" si="142"/>
        <v>2776.2111884085875</v>
      </c>
      <c r="M110" s="11">
        <f t="shared" si="121"/>
        <v>602229</v>
      </c>
      <c r="N110" s="78">
        <f t="shared" si="123"/>
        <v>0</v>
      </c>
      <c r="O110" s="35">
        <f t="shared" si="124"/>
        <v>0</v>
      </c>
      <c r="P110" s="35">
        <f t="shared" si="147"/>
        <v>6.0222899999999999</v>
      </c>
      <c r="Q110">
        <f t="shared" si="126"/>
        <v>73</v>
      </c>
      <c r="R110" s="45">
        <f>1000*VLOOKUP(Q110, '[1]Mortality (No Interventions) H'!$B$10:$O$129,13)</f>
        <v>48.986568968522398</v>
      </c>
      <c r="S110" s="46">
        <f>VLOOKUP(I110, '[1]Lapse Rates'!$A$4:$F$24, 6)</f>
        <v>6.5742610000000005E-4</v>
      </c>
      <c r="T110" s="33">
        <f t="shared" si="153"/>
        <v>0.75486519333446356</v>
      </c>
      <c r="U110" s="33">
        <f t="shared" si="143"/>
        <v>3.6978255855215691E-2</v>
      </c>
      <c r="V110" s="39">
        <f t="shared" si="137"/>
        <v>4.9626808007962242E-4</v>
      </c>
      <c r="W110" s="32">
        <f t="shared" si="144"/>
        <v>0.71739066939916829</v>
      </c>
      <c r="X110" s="32"/>
      <c r="Y110" s="5">
        <f t="shared" si="150"/>
        <v>0</v>
      </c>
      <c r="Z110" s="5">
        <f t="shared" si="139"/>
        <v>4.5460171051662064</v>
      </c>
      <c r="AA110" s="5">
        <f t="shared" si="145"/>
        <v>0</v>
      </c>
      <c r="AB110" s="5">
        <f t="shared" si="127"/>
        <v>4.3203346544159169</v>
      </c>
      <c r="AC110" s="32"/>
      <c r="AD110" s="5">
        <f t="shared" si="151"/>
        <v>18105.709116780883</v>
      </c>
      <c r="AE110" s="5">
        <f t="shared" si="129"/>
        <v>-181.05709116780881</v>
      </c>
      <c r="AF110" s="5">
        <f t="shared" si="148"/>
        <v>-1991.6280028458971</v>
      </c>
      <c r="AG110" s="5">
        <f t="shared" si="154"/>
        <v>-22269.378045430691</v>
      </c>
      <c r="AH110" s="5">
        <f t="shared" si="131"/>
        <v>-6336.3540226635123</v>
      </c>
      <c r="AI110" s="42">
        <f t="shared" si="149"/>
        <v>0</v>
      </c>
      <c r="AJ110" s="42">
        <f t="shared" si="152"/>
        <v>1758.8543279906596</v>
      </c>
      <c r="AK110" s="42">
        <f t="shared" si="146"/>
        <v>-4577.4996946728525</v>
      </c>
    </row>
    <row r="111" spans="1:39" ht="15" x14ac:dyDescent="0.2">
      <c r="A111" s="12"/>
      <c r="B111" s="70" t="s">
        <v>49</v>
      </c>
      <c r="C111" s="10">
        <f>$H$100*0.11</f>
        <v>2776.2111884085875</v>
      </c>
      <c r="D111" s="1"/>
      <c r="E111" s="1"/>
      <c r="F111" s="1"/>
      <c r="I111" s="2">
        <f t="shared" si="133"/>
        <v>10</v>
      </c>
      <c r="J111" s="11">
        <f t="shared" si="134"/>
        <v>25238.283530987159</v>
      </c>
      <c r="K111" s="11">
        <f t="shared" si="135"/>
        <v>252.38283530987158</v>
      </c>
      <c r="L111" s="24">
        <f t="shared" si="142"/>
        <v>2776.2111884085875</v>
      </c>
      <c r="M111" s="11">
        <f t="shared" si="121"/>
        <v>602229</v>
      </c>
      <c r="N111" s="78">
        <f t="shared" si="123"/>
        <v>0</v>
      </c>
      <c r="O111" s="35">
        <f t="shared" si="124"/>
        <v>0</v>
      </c>
      <c r="P111" s="35">
        <f t="shared" si="147"/>
        <v>6.0222899999999999</v>
      </c>
      <c r="Q111">
        <f t="shared" si="126"/>
        <v>74</v>
      </c>
      <c r="R111" s="45">
        <f>1000*VLOOKUP(Q111, '[1]Mortality (No Interventions) H'!$B$10:$O$129,13)</f>
        <v>54.281558226513432</v>
      </c>
      <c r="S111" s="46">
        <f>VLOOKUP(I111, '[1]Lapse Rates'!$A$4:$F$24, 6)</f>
        <v>5.9033320000000003E-4</v>
      </c>
      <c r="T111" s="33">
        <f t="shared" si="153"/>
        <v>0.71739066939916829</v>
      </c>
      <c r="U111" s="33">
        <f t="shared" si="143"/>
        <v>3.8941083392148398E-2</v>
      </c>
      <c r="V111" s="39">
        <f t="shared" si="137"/>
        <v>4.2349952951655309E-4</v>
      </c>
      <c r="W111" s="32">
        <f t="shared" si="144"/>
        <v>0.67802608647750329</v>
      </c>
      <c r="X111" s="32"/>
      <c r="Y111" s="5">
        <f t="shared" si="150"/>
        <v>0</v>
      </c>
      <c r="Z111" s="5">
        <f t="shared" si="139"/>
        <v>4.3203346544159169</v>
      </c>
      <c r="AA111" s="5">
        <f t="shared" si="145"/>
        <v>0</v>
      </c>
      <c r="AB111" s="5">
        <f t="shared" si="127"/>
        <v>4.0832697203326029</v>
      </c>
      <c r="AC111" s="32"/>
      <c r="AD111" s="5">
        <f t="shared" si="151"/>
        <v>17112.214611924846</v>
      </c>
      <c r="AE111" s="5">
        <f t="shared" si="129"/>
        <v>-171.12214611924847</v>
      </c>
      <c r="AF111" s="5">
        <f t="shared" si="148"/>
        <v>-1882.3436073117332</v>
      </c>
      <c r="AG111" s="5">
        <f t="shared" si="154"/>
        <v>-23451.449710170138</v>
      </c>
      <c r="AH111" s="5">
        <f>SUM(AD111:AG111)</f>
        <v>-8392.7008516762726</v>
      </c>
      <c r="AI111" s="42">
        <f t="shared" si="149"/>
        <v>0</v>
      </c>
      <c r="AJ111" s="42">
        <f t="shared" si="152"/>
        <v>1662.3449957251273</v>
      </c>
      <c r="AK111" s="42">
        <f t="shared" si="146"/>
        <v>-6730.3558559511457</v>
      </c>
    </row>
    <row r="112" spans="1:39" ht="15" x14ac:dyDescent="0.2">
      <c r="D112" s="1"/>
      <c r="E112" s="1"/>
      <c r="F112" s="1"/>
      <c r="I112" s="2">
        <f t="shared" si="133"/>
        <v>11</v>
      </c>
      <c r="J112" s="11">
        <f t="shared" si="134"/>
        <v>25238.283530987159</v>
      </c>
      <c r="K112" s="11">
        <f t="shared" si="135"/>
        <v>252.38283530987158</v>
      </c>
      <c r="L112" s="24">
        <f t="shared" si="142"/>
        <v>2776.2111884085875</v>
      </c>
      <c r="M112" s="11">
        <f t="shared" si="121"/>
        <v>602229</v>
      </c>
      <c r="N112" s="78">
        <f t="shared" si="123"/>
        <v>0</v>
      </c>
      <c r="O112" s="35">
        <f t="shared" si="124"/>
        <v>0</v>
      </c>
      <c r="P112" s="35">
        <f t="shared" si="147"/>
        <v>6.0222899999999999</v>
      </c>
      <c r="Q112">
        <f t="shared" si="126"/>
        <v>75</v>
      </c>
      <c r="R112" s="45">
        <f>1000*VLOOKUP(Q112, '[1]Mortality (No Interventions) H'!$B$10:$O$129,13)</f>
        <v>60.335142888193239</v>
      </c>
      <c r="S112" s="46">
        <f>VLOOKUP(I112, '[1]Lapse Rates'!$A$4:$F$24, 6)</f>
        <v>5.0522920000000001E-4</v>
      </c>
      <c r="T112" s="33">
        <f t="shared" si="153"/>
        <v>0.67802608647750329</v>
      </c>
      <c r="U112" s="33">
        <f t="shared" si="143"/>
        <v>4.0908800809542629E-2</v>
      </c>
      <c r="V112" s="39">
        <f t="shared" si="137"/>
        <v>3.425585772501598E-4</v>
      </c>
      <c r="W112" s="32">
        <f t="shared" si="144"/>
        <v>0.63677472709071048</v>
      </c>
      <c r="X112" s="31"/>
      <c r="Y112" s="5">
        <f t="shared" si="150"/>
        <v>0</v>
      </c>
      <c r="Z112" s="5">
        <f t="shared" si="139"/>
        <v>4.0832697203326029</v>
      </c>
      <c r="AA112" s="5">
        <f t="shared" si="145"/>
        <v>0</v>
      </c>
      <c r="AB112" s="5">
        <f t="shared" si="127"/>
        <v>3.8348420712111149</v>
      </c>
      <c r="AC112" s="32"/>
      <c r="AD112" s="5">
        <f t="shared" si="151"/>
        <v>16071.101107682322</v>
      </c>
      <c r="AE112" s="5">
        <f t="shared" si="129"/>
        <v>-160.71101107682321</v>
      </c>
      <c r="AF112" s="5">
        <f t="shared" si="148"/>
        <v>-1767.8211218450554</v>
      </c>
      <c r="AG112" s="5">
        <f t="shared" si="154"/>
        <v>-24636.466202730047</v>
      </c>
      <c r="AH112" s="5">
        <f t="shared" ref="AH112:AH121" si="155">SUM(AD112:AG112)</f>
        <v>-10493.897227969605</v>
      </c>
      <c r="AI112" s="42">
        <f t="shared" si="149"/>
        <v>0</v>
      </c>
      <c r="AJ112" s="42">
        <f t="shared" si="152"/>
        <v>1561.2098372365642</v>
      </c>
      <c r="AK112" s="42">
        <f t="shared" ref="AK112:AK121" si="156">SUM(AH112:AJ112)</f>
        <v>-8932.687390733041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33"/>
        <v>12</v>
      </c>
      <c r="J113" s="11">
        <f t="shared" si="134"/>
        <v>25238.283530987159</v>
      </c>
      <c r="K113" s="11">
        <f t="shared" si="135"/>
        <v>252.38283530987158</v>
      </c>
      <c r="L113" s="24">
        <f t="shared" si="142"/>
        <v>2776.2111884085875</v>
      </c>
      <c r="M113" s="11">
        <f t="shared" si="121"/>
        <v>602229</v>
      </c>
      <c r="N113" s="78">
        <f t="shared" si="123"/>
        <v>0</v>
      </c>
      <c r="O113" s="35">
        <f t="shared" si="124"/>
        <v>0</v>
      </c>
      <c r="P113" s="35">
        <f t="shared" si="147"/>
        <v>6.0222899999999999</v>
      </c>
      <c r="Q113">
        <f t="shared" si="126"/>
        <v>76</v>
      </c>
      <c r="R113" s="45">
        <f>1000*VLOOKUP(Q113, '[1]Mortality (No Interventions) H'!$B$10:$O$129,13)</f>
        <v>67.222367505412294</v>
      </c>
      <c r="S113" s="46">
        <f>VLOOKUP(I113, '[1]Lapse Rates'!$A$4:$F$24, 6)</f>
        <v>4.8306569999999999E-4</v>
      </c>
      <c r="T113" s="33">
        <f t="shared" si="153"/>
        <v>0.63677472709071048</v>
      </c>
      <c r="U113" s="33">
        <f t="shared" si="143"/>
        <v>4.2805504722650357E-2</v>
      </c>
      <c r="V113" s="39">
        <f t="shared" si="137"/>
        <v>3.0760402928438303E-4</v>
      </c>
      <c r="W113" s="32">
        <f t="shared" si="144"/>
        <v>0.59366161833877573</v>
      </c>
      <c r="X113" s="31"/>
      <c r="Y113" s="5">
        <f t="shared" si="150"/>
        <v>0</v>
      </c>
      <c r="Z113" s="5">
        <f t="shared" si="139"/>
        <v>3.8348420712111149</v>
      </c>
      <c r="AA113" s="5">
        <f t="shared" si="145"/>
        <v>0</v>
      </c>
      <c r="AB113" s="5">
        <f t="shared" si="127"/>
        <v>3.5752024275054257</v>
      </c>
      <c r="AC113" s="32"/>
      <c r="AD113" s="5">
        <f t="shared" si="151"/>
        <v>14983.000245098709</v>
      </c>
      <c r="AE113" s="5">
        <f t="shared" si="129"/>
        <v>-149.83000245098708</v>
      </c>
      <c r="AF113" s="5">
        <f t="shared" si="148"/>
        <v>-1648.130026960858</v>
      </c>
      <c r="AG113" s="5">
        <f t="shared" si="154"/>
        <v>-25778.716303617002</v>
      </c>
      <c r="AH113" s="5">
        <f t="shared" si="155"/>
        <v>-12593.676087930138</v>
      </c>
      <c r="AI113" s="42">
        <f t="shared" si="149"/>
        <v>0</v>
      </c>
      <c r="AJ113" s="42">
        <f t="shared" si="152"/>
        <v>1455.5101988109275</v>
      </c>
      <c r="AK113" s="42">
        <f t="shared" si="156"/>
        <v>-11138.165889119211</v>
      </c>
    </row>
    <row r="114" spans="1:37" ht="15" x14ac:dyDescent="0.2">
      <c r="A114" s="48" t="s">
        <v>53</v>
      </c>
      <c r="D114" s="1"/>
      <c r="E114" s="1"/>
      <c r="F114" s="1"/>
      <c r="I114" s="2">
        <f t="shared" si="133"/>
        <v>13</v>
      </c>
      <c r="J114" s="11">
        <f t="shared" si="134"/>
        <v>25238.283530987159</v>
      </c>
      <c r="K114" s="11">
        <f t="shared" si="135"/>
        <v>252.38283530987158</v>
      </c>
      <c r="L114" s="24">
        <f t="shared" si="142"/>
        <v>2776.2111884085875</v>
      </c>
      <c r="M114" s="11">
        <f t="shared" si="121"/>
        <v>602229</v>
      </c>
      <c r="N114" s="78">
        <f t="shared" si="123"/>
        <v>0</v>
      </c>
      <c r="O114" s="35">
        <f t="shared" si="124"/>
        <v>0</v>
      </c>
      <c r="P114" s="35">
        <f t="shared" si="147"/>
        <v>6.0222899999999999</v>
      </c>
      <c r="Q114">
        <f t="shared" si="126"/>
        <v>77</v>
      </c>
      <c r="R114" s="45">
        <f>1000*VLOOKUP(Q114, '[1]Mortality (No Interventions) H'!$B$10:$O$129,13)</f>
        <v>75.104443852832446</v>
      </c>
      <c r="S114" s="46">
        <f>VLOOKUP(I114, '[1]Lapse Rates'!$A$4:$F$24, 6)</f>
        <v>4.5965829999999999E-4</v>
      </c>
      <c r="T114" s="33">
        <f t="shared" si="153"/>
        <v>0.59366161833877573</v>
      </c>
      <c r="U114" s="33">
        <f t="shared" si="143"/>
        <v>4.4586625682106223E-2</v>
      </c>
      <c r="V114" s="39">
        <f t="shared" si="137"/>
        <v>2.7288149026085046E-4</v>
      </c>
      <c r="W114" s="32">
        <f t="shared" si="144"/>
        <v>0.54880211116640865</v>
      </c>
      <c r="X114" s="31"/>
      <c r="Y114" s="5">
        <f t="shared" si="150"/>
        <v>0</v>
      </c>
      <c r="Z114" s="5">
        <f t="shared" si="139"/>
        <v>3.5752024275054257</v>
      </c>
      <c r="AA114" s="5">
        <f t="shared" si="145"/>
        <v>0</v>
      </c>
      <c r="AB114" s="5">
        <f t="shared" si="127"/>
        <v>3.3050454660563511</v>
      </c>
      <c r="AC114" s="32"/>
      <c r="AD114" s="5">
        <f t="shared" si="151"/>
        <v>13850.823284022155</v>
      </c>
      <c r="AE114" s="5">
        <f t="shared" si="129"/>
        <v>-138.50823284022155</v>
      </c>
      <c r="AF114" s="5">
        <f t="shared" si="148"/>
        <v>-1523.5905612424372</v>
      </c>
      <c r="AG114" s="5">
        <f t="shared" si="154"/>
        <v>-26851.358997909148</v>
      </c>
      <c r="AH114" s="5">
        <f t="shared" si="155"/>
        <v>-14662.634507969653</v>
      </c>
      <c r="AI114" s="42">
        <f t="shared" si="149"/>
        <v>0</v>
      </c>
      <c r="AJ114" s="42">
        <f t="shared" si="152"/>
        <v>1345.5288338790861</v>
      </c>
      <c r="AK114" s="42">
        <f t="shared" si="156"/>
        <v>-13317.105674090566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33"/>
        <v>14</v>
      </c>
      <c r="J115" s="11">
        <f t="shared" si="134"/>
        <v>25238.283530987159</v>
      </c>
      <c r="K115" s="11">
        <f t="shared" si="135"/>
        <v>252.38283530987158</v>
      </c>
      <c r="L115" s="24">
        <f t="shared" si="142"/>
        <v>2776.2111884085875</v>
      </c>
      <c r="M115" s="11">
        <f t="shared" si="121"/>
        <v>602229</v>
      </c>
      <c r="N115" s="78">
        <f t="shared" si="123"/>
        <v>0</v>
      </c>
      <c r="O115" s="35">
        <f t="shared" si="124"/>
        <v>0</v>
      </c>
      <c r="P115" s="35">
        <f t="shared" si="147"/>
        <v>6.0222899999999999</v>
      </c>
      <c r="Q115">
        <f t="shared" si="126"/>
        <v>78</v>
      </c>
      <c r="R115" s="45">
        <f>1000*VLOOKUP(Q115, '[1]Mortality (No Interventions) H'!$B$10:$O$129,13)</f>
        <v>83.80698262688945</v>
      </c>
      <c r="S115" s="46">
        <f>VLOOKUP(I115, '[1]Lapse Rates'!$A$4:$F$24, 6)</f>
        <v>3.6747819999999998E-4</v>
      </c>
      <c r="T115" s="33">
        <f t="shared" si="153"/>
        <v>0.54880211116640865</v>
      </c>
      <c r="U115" s="33">
        <f t="shared" si="143"/>
        <v>4.5993448996123461E-2</v>
      </c>
      <c r="V115" s="39">
        <f t="shared" si="137"/>
        <v>2.0167281196763174E-4</v>
      </c>
      <c r="W115" s="32">
        <f t="shared" si="144"/>
        <v>0.5026069893583176</v>
      </c>
      <c r="X115" s="31"/>
      <c r="Y115" s="5">
        <f t="shared" si="150"/>
        <v>0</v>
      </c>
      <c r="Z115" s="5">
        <f t="shared" si="139"/>
        <v>3.3050454660563511</v>
      </c>
      <c r="AA115" s="5">
        <f t="shared" si="145"/>
        <v>0</v>
      </c>
      <c r="AB115" s="5">
        <f t="shared" si="127"/>
        <v>3.0268450459427023</v>
      </c>
      <c r="AC115" s="32"/>
      <c r="AD115" s="5">
        <f t="shared" si="151"/>
        <v>12684.937702081066</v>
      </c>
      <c r="AE115" s="5">
        <f t="shared" si="129"/>
        <v>-126.84937702081065</v>
      </c>
      <c r="AF115" s="5">
        <f t="shared" si="148"/>
        <v>-1395.3431472289171</v>
      </c>
      <c r="AG115" s="5">
        <f t="shared" si="154"/>
        <v>-27698.588795486437</v>
      </c>
      <c r="AH115" s="5">
        <f t="shared" si="155"/>
        <v>-16535.8436176551</v>
      </c>
      <c r="AI115" s="42">
        <f t="shared" si="149"/>
        <v>0</v>
      </c>
      <c r="AJ115" s="42">
        <f t="shared" si="152"/>
        <v>1232.2726896486313</v>
      </c>
      <c r="AK115" s="42">
        <f t="shared" si="156"/>
        <v>-15303.570928006469</v>
      </c>
    </row>
    <row r="116" spans="1:37" ht="15" x14ac:dyDescent="0.2">
      <c r="A116" s="48" t="s">
        <v>55</v>
      </c>
      <c r="D116" s="1"/>
      <c r="E116" s="1"/>
      <c r="F116" s="1"/>
      <c r="I116" s="2">
        <f t="shared" si="133"/>
        <v>15</v>
      </c>
      <c r="J116" s="11">
        <f t="shared" si="134"/>
        <v>25238.283530987159</v>
      </c>
      <c r="K116" s="11">
        <f t="shared" si="135"/>
        <v>252.38283530987158</v>
      </c>
      <c r="L116" s="24">
        <f t="shared" si="142"/>
        <v>2776.2111884085875</v>
      </c>
      <c r="M116" s="11">
        <f t="shared" si="121"/>
        <v>602229</v>
      </c>
      <c r="N116" s="78">
        <f t="shared" si="123"/>
        <v>0</v>
      </c>
      <c r="O116" s="35">
        <f t="shared" si="124"/>
        <v>0</v>
      </c>
      <c r="P116" s="35">
        <f t="shared" si="147"/>
        <v>6.0222899999999999</v>
      </c>
      <c r="Q116">
        <f t="shared" si="126"/>
        <v>79</v>
      </c>
      <c r="R116" s="45">
        <f>1000*VLOOKUP(Q116, '[1]Mortality (No Interventions) H'!$B$10:$O$129,13)</f>
        <v>93.364404430312121</v>
      </c>
      <c r="S116" s="46">
        <f>VLOOKUP(I116, '[1]Lapse Rates'!$A$4:$F$24, 6)</f>
        <v>3.9775519999999998E-4</v>
      </c>
      <c r="T116" s="33">
        <f t="shared" si="153"/>
        <v>0.5026069893583176</v>
      </c>
      <c r="U116" s="33">
        <f t="shared" si="143"/>
        <v>4.6925602223951542E-2</v>
      </c>
      <c r="V116" s="39">
        <f t="shared" si="137"/>
        <v>1.9991454357361546E-4</v>
      </c>
      <c r="W116" s="32">
        <f t="shared" si="144"/>
        <v>0.45548147259079247</v>
      </c>
      <c r="X116" s="31"/>
      <c r="Y116" s="5">
        <f t="shared" si="150"/>
        <v>0</v>
      </c>
      <c r="Z116" s="5">
        <f t="shared" si="139"/>
        <v>3.0268450459427023</v>
      </c>
      <c r="AA116" s="5">
        <f t="shared" si="145"/>
        <v>0</v>
      </c>
      <c r="AB116" s="5">
        <f t="shared" si="127"/>
        <v>2.7430415175688037</v>
      </c>
      <c r="AC116" s="32"/>
      <c r="AD116" s="5">
        <f t="shared" si="151"/>
        <v>11495.570548357977</v>
      </c>
      <c r="AE116" s="5">
        <f t="shared" si="129"/>
        <v>-114.95570548357976</v>
      </c>
      <c r="AF116" s="5">
        <f t="shared" si="148"/>
        <v>-1264.5127603193775</v>
      </c>
      <c r="AG116" s="5">
        <f t="shared" si="154"/>
        <v>-28259.958501728113</v>
      </c>
      <c r="AH116" s="5">
        <f t="shared" si="155"/>
        <v>-18143.856419173095</v>
      </c>
      <c r="AI116" s="42">
        <f t="shared" si="149"/>
        <v>0</v>
      </c>
      <c r="AJ116" s="42">
        <f t="shared" si="152"/>
        <v>1116.7352495849852</v>
      </c>
      <c r="AK116" s="42">
        <f t="shared" si="156"/>
        <v>-17027.12116958811</v>
      </c>
    </row>
    <row r="117" spans="1:37" ht="15" x14ac:dyDescent="0.2">
      <c r="I117" s="2">
        <f t="shared" si="133"/>
        <v>16</v>
      </c>
      <c r="J117" s="11">
        <f t="shared" si="134"/>
        <v>25238.283530987159</v>
      </c>
      <c r="K117" s="11">
        <f t="shared" si="135"/>
        <v>252.38283530987158</v>
      </c>
      <c r="L117" s="24">
        <f t="shared" si="142"/>
        <v>2776.2111884085875</v>
      </c>
      <c r="M117" s="11">
        <f t="shared" si="121"/>
        <v>602229</v>
      </c>
      <c r="N117" s="78">
        <f t="shared" si="123"/>
        <v>0</v>
      </c>
      <c r="O117" s="35">
        <f t="shared" si="124"/>
        <v>0</v>
      </c>
      <c r="P117" s="35">
        <f t="shared" si="147"/>
        <v>6.0222899999999999</v>
      </c>
      <c r="Q117">
        <f t="shared" si="126"/>
        <v>80</v>
      </c>
      <c r="R117" s="45">
        <f>1000*VLOOKUP(Q117, '[1]Mortality (No Interventions) H'!$B$10:$O$129,13)</f>
        <v>103.63943255505222</v>
      </c>
      <c r="S117" s="46">
        <f>VLOOKUP(I117, '[1]Lapse Rates'!$A$4:$F$24, 6)</f>
        <v>2.516404E-4</v>
      </c>
      <c r="T117" s="33">
        <f t="shared" si="153"/>
        <v>0.45548147259079247</v>
      </c>
      <c r="U117" s="33">
        <f t="shared" si="143"/>
        <v>4.7205841358649303E-2</v>
      </c>
      <c r="V117" s="39">
        <f t="shared" si="137"/>
        <v>1.1461753995533605E-4</v>
      </c>
      <c r="W117" s="32">
        <f t="shared" si="144"/>
        <v>0.40816101369218782</v>
      </c>
      <c r="X117" s="31"/>
      <c r="Y117" s="5">
        <f t="shared" si="150"/>
        <v>0</v>
      </c>
      <c r="Z117" s="5">
        <f t="shared" si="139"/>
        <v>2.7430415175688037</v>
      </c>
      <c r="AA117" s="5">
        <f t="shared" si="145"/>
        <v>0</v>
      </c>
      <c r="AB117" s="5">
        <f t="shared" si="127"/>
        <v>2.4580639911483257</v>
      </c>
      <c r="AC117" s="32"/>
      <c r="AD117" s="5">
        <f t="shared" si="151"/>
        <v>10301.283389858569</v>
      </c>
      <c r="AE117" s="5">
        <f t="shared" si="129"/>
        <v>-103.01283389858568</v>
      </c>
      <c r="AF117" s="5">
        <f t="shared" si="148"/>
        <v>-1133.1411728844425</v>
      </c>
      <c r="AG117" s="5">
        <f t="shared" si="154"/>
        <v>-28428.726635578012</v>
      </c>
      <c r="AH117" s="5">
        <f t="shared" si="155"/>
        <v>-19363.59725250247</v>
      </c>
      <c r="AI117" s="42">
        <f t="shared" si="149"/>
        <v>0</v>
      </c>
      <c r="AJ117" s="42">
        <f t="shared" si="152"/>
        <v>1000.719433912548</v>
      </c>
      <c r="AK117" s="42">
        <f t="shared" si="156"/>
        <v>-18362.877818589921</v>
      </c>
    </row>
    <row r="118" spans="1:37" ht="15" x14ac:dyDescent="0.2">
      <c r="I118" s="2">
        <f t="shared" si="133"/>
        <v>17</v>
      </c>
      <c r="J118" s="11">
        <f t="shared" si="134"/>
        <v>25238.283530987159</v>
      </c>
      <c r="K118" s="11">
        <f t="shared" si="135"/>
        <v>252.38283530987158</v>
      </c>
      <c r="L118" s="24">
        <f t="shared" si="142"/>
        <v>2776.2111884085875</v>
      </c>
      <c r="M118" s="11">
        <f t="shared" si="121"/>
        <v>602229</v>
      </c>
      <c r="N118" s="78">
        <f t="shared" si="123"/>
        <v>0</v>
      </c>
      <c r="O118" s="35">
        <f t="shared" si="124"/>
        <v>0</v>
      </c>
      <c r="P118" s="35">
        <f t="shared" si="147"/>
        <v>6.0222899999999999</v>
      </c>
      <c r="Q118">
        <f t="shared" si="126"/>
        <v>81</v>
      </c>
      <c r="R118" s="45">
        <f>1000*VLOOKUP(Q118, '[1]Mortality (No Interventions) H'!$B$10:$O$129,13)</f>
        <v>114.77288171027698</v>
      </c>
      <c r="S118" s="46">
        <f>VLOOKUP(I118, '[1]Lapse Rates'!$A$4:$F$24, 6)</f>
        <v>2.7508159999999998E-4</v>
      </c>
      <c r="T118" s="33">
        <f t="shared" si="153"/>
        <v>0.40816101369218782</v>
      </c>
      <c r="U118" s="33">
        <f t="shared" si="143"/>
        <v>4.6845815743240218E-2</v>
      </c>
      <c r="V118" s="39">
        <f t="shared" si="137"/>
        <v>1.1227758470406893E-4</v>
      </c>
      <c r="W118" s="32">
        <f t="shared" si="144"/>
        <v>0.36120292036424351</v>
      </c>
      <c r="X118" s="31"/>
      <c r="Y118" s="5">
        <f t="shared" si="150"/>
        <v>0</v>
      </c>
      <c r="Z118" s="5">
        <f t="shared" si="139"/>
        <v>2.4580639911483257</v>
      </c>
      <c r="AA118" s="5">
        <f t="shared" si="145"/>
        <v>0</v>
      </c>
      <c r="AB118" s="5">
        <f t="shared" si="127"/>
        <v>2.1752687352803801</v>
      </c>
      <c r="AC118" s="32"/>
      <c r="AD118" s="5">
        <f t="shared" si="151"/>
        <v>9116.1417163733531</v>
      </c>
      <c r="AE118" s="5">
        <f t="shared" si="129"/>
        <v>-91.161417163733532</v>
      </c>
      <c r="AF118" s="5">
        <f t="shared" si="148"/>
        <v>-1002.7755888010689</v>
      </c>
      <c r="AG118" s="5">
        <f t="shared" si="154"/>
        <v>-28211.908769235815</v>
      </c>
      <c r="AH118" s="5">
        <f t="shared" si="155"/>
        <v>-20189.704058827265</v>
      </c>
      <c r="AI118" s="42">
        <f t="shared" si="149"/>
        <v>0</v>
      </c>
      <c r="AJ118" s="42">
        <f t="shared" si="152"/>
        <v>885.59170342999539</v>
      </c>
      <c r="AK118" s="42">
        <f t="shared" si="156"/>
        <v>-19304.112355397268</v>
      </c>
    </row>
    <row r="119" spans="1:37" ht="15" x14ac:dyDescent="0.2">
      <c r="I119" s="2">
        <f t="shared" si="133"/>
        <v>18</v>
      </c>
      <c r="J119" s="11">
        <f t="shared" si="134"/>
        <v>25238.283530987159</v>
      </c>
      <c r="K119" s="11">
        <f t="shared" si="135"/>
        <v>252.38283530987158</v>
      </c>
      <c r="L119" s="24">
        <f t="shared" si="142"/>
        <v>2776.2111884085875</v>
      </c>
      <c r="M119" s="11">
        <f t="shared" si="121"/>
        <v>602229</v>
      </c>
      <c r="N119" s="78">
        <f t="shared" si="123"/>
        <v>0</v>
      </c>
      <c r="O119" s="35">
        <f t="shared" si="124"/>
        <v>0</v>
      </c>
      <c r="P119" s="35">
        <f t="shared" si="147"/>
        <v>6.0222899999999999</v>
      </c>
      <c r="Q119">
        <f t="shared" si="126"/>
        <v>82</v>
      </c>
      <c r="R119" s="45">
        <f>1000*VLOOKUP(Q119, '[1]Mortality (No Interventions) H'!$B$10:$O$129,13)</f>
        <v>127.14977623488203</v>
      </c>
      <c r="S119" s="46">
        <f>VLOOKUP(I119, '[1]Lapse Rates'!$A$4:$F$24, 6)</f>
        <v>2.0998619999999999E-4</v>
      </c>
      <c r="T119" s="33">
        <f t="shared" si="153"/>
        <v>0.36120292036424351</v>
      </c>
      <c r="U119" s="33">
        <f t="shared" si="143"/>
        <v>4.5926870499699478E-2</v>
      </c>
      <c r="V119" s="39">
        <f t="shared" si="137"/>
        <v>7.5847628676190107E-5</v>
      </c>
      <c r="W119" s="32">
        <f t="shared" si="144"/>
        <v>0.31520020223586787</v>
      </c>
      <c r="X119" s="31"/>
      <c r="Y119" s="5">
        <f t="shared" si="150"/>
        <v>0</v>
      </c>
      <c r="Z119" s="5">
        <f t="shared" si="139"/>
        <v>2.1752687352803801</v>
      </c>
      <c r="AA119" s="5">
        <f t="shared" si="145"/>
        <v>0</v>
      </c>
      <c r="AB119" s="5">
        <f t="shared" si="127"/>
        <v>1.8982270259230447</v>
      </c>
      <c r="AC119" s="32"/>
      <c r="AD119" s="5">
        <f t="shared" si="151"/>
        <v>7955.1120730533257</v>
      </c>
      <c r="AE119" s="5">
        <f t="shared" si="129"/>
        <v>-79.551120730533256</v>
      </c>
      <c r="AF119" s="5">
        <f t="shared" si="148"/>
        <v>-875.0623280358659</v>
      </c>
      <c r="AG119" s="5">
        <f t="shared" si="154"/>
        <v>-27658.493294163516</v>
      </c>
      <c r="AH119" s="5">
        <f t="shared" si="155"/>
        <v>-20657.994669876589</v>
      </c>
      <c r="AI119" s="42">
        <f t="shared" si="149"/>
        <v>0</v>
      </c>
      <c r="AJ119" s="42">
        <f t="shared" si="152"/>
        <v>772.80592328579689</v>
      </c>
      <c r="AK119" s="42">
        <f t="shared" si="156"/>
        <v>-19885.188746590793</v>
      </c>
    </row>
    <row r="120" spans="1:37" ht="15" x14ac:dyDescent="0.2">
      <c r="I120" s="2">
        <f t="shared" si="133"/>
        <v>19</v>
      </c>
      <c r="J120" s="11">
        <f t="shared" si="134"/>
        <v>25238.283530987159</v>
      </c>
      <c r="K120" s="11">
        <f t="shared" si="135"/>
        <v>252.38283530987158</v>
      </c>
      <c r="L120" s="24">
        <f t="shared" si="142"/>
        <v>2776.2111884085875</v>
      </c>
      <c r="M120" s="11">
        <f t="shared" si="121"/>
        <v>602229</v>
      </c>
      <c r="N120" s="78">
        <f t="shared" si="123"/>
        <v>0</v>
      </c>
      <c r="O120" s="35">
        <f t="shared" si="124"/>
        <v>0</v>
      </c>
      <c r="P120" s="35">
        <f t="shared" si="147"/>
        <v>6.0222899999999999</v>
      </c>
      <c r="Q120">
        <f t="shared" si="126"/>
        <v>83</v>
      </c>
      <c r="R120" s="45">
        <f>1000*VLOOKUP(Q120, '[1]Mortality (No Interventions) H'!$B$10:$O$129,13)</f>
        <v>140.88748099254778</v>
      </c>
      <c r="S120" s="46">
        <f>VLOOKUP(I120, '[1]Lapse Rates'!$A$4:$F$24, 6)</f>
        <v>1.6037285799999999E-2</v>
      </c>
      <c r="T120" s="33">
        <f t="shared" si="153"/>
        <v>0.31520020223586787</v>
      </c>
      <c r="U120" s="33">
        <f t="shared" si="143"/>
        <v>4.4407762501353046E-2</v>
      </c>
      <c r="V120" s="39">
        <f t="shared" si="137"/>
        <v>5.0549557274744113E-3</v>
      </c>
      <c r="W120" s="32">
        <f t="shared" si="144"/>
        <v>0.26573748400704039</v>
      </c>
      <c r="X120" s="31"/>
      <c r="Y120" s="5">
        <f t="shared" si="150"/>
        <v>0</v>
      </c>
      <c r="Z120" s="5">
        <f t="shared" si="139"/>
        <v>1.8982270259230447</v>
      </c>
      <c r="AA120" s="5">
        <f t="shared" si="145"/>
        <v>0</v>
      </c>
      <c r="AB120" s="5">
        <f t="shared" si="127"/>
        <v>1.6003481925607592</v>
      </c>
      <c r="AC120" s="32"/>
      <c r="AD120" s="5">
        <f t="shared" si="151"/>
        <v>6706.7579661808513</v>
      </c>
      <c r="AE120" s="5">
        <f t="shared" si="129"/>
        <v>-67.067579661808509</v>
      </c>
      <c r="AF120" s="5">
        <f t="shared" si="148"/>
        <v>-737.7433762798936</v>
      </c>
      <c r="AG120" s="5">
        <f t="shared" si="154"/>
        <v>-26743.642403427344</v>
      </c>
      <c r="AH120" s="5">
        <f t="shared" si="155"/>
        <v>-20841.695393188194</v>
      </c>
      <c r="AI120" s="42">
        <f t="shared" si="149"/>
        <v>0</v>
      </c>
      <c r="AJ120" s="42">
        <f t="shared" si="152"/>
        <v>651.53984298876117</v>
      </c>
      <c r="AK120" s="42">
        <f t="shared" si="156"/>
        <v>-20190.155550199433</v>
      </c>
    </row>
    <row r="121" spans="1:37" ht="15" x14ac:dyDescent="0.2">
      <c r="I121" s="2">
        <f t="shared" si="133"/>
        <v>20</v>
      </c>
      <c r="J121" s="11">
        <f t="shared" si="134"/>
        <v>25238.283530987159</v>
      </c>
      <c r="K121" s="11">
        <f t="shared" si="135"/>
        <v>252.38283530987158</v>
      </c>
      <c r="L121" s="24">
        <f t="shared" si="142"/>
        <v>2776.2111884085875</v>
      </c>
      <c r="M121" s="11">
        <f t="shared" si="121"/>
        <v>602229</v>
      </c>
      <c r="N121" s="78">
        <f t="shared" si="123"/>
        <v>0</v>
      </c>
      <c r="O121" s="35">
        <f t="shared" si="124"/>
        <v>0</v>
      </c>
      <c r="P121" s="35">
        <f t="shared" si="147"/>
        <v>6.0222899999999999</v>
      </c>
      <c r="Q121">
        <f t="shared" si="126"/>
        <v>84</v>
      </c>
      <c r="R121" s="45">
        <f>1000*VLOOKUP(Q121, '[1]Mortality (No Interventions) H'!$B$10:$O$129,13)</f>
        <v>156.19479329731746</v>
      </c>
      <c r="S121" s="46">
        <f>VLOOKUP(I121, '[1]Lapse Rates'!$A$4:$F$24, 6)</f>
        <v>0</v>
      </c>
      <c r="T121" s="33">
        <f t="shared" si="153"/>
        <v>0.26573748400704039</v>
      </c>
      <c r="U121" s="33">
        <f t="shared" si="143"/>
        <v>4.1506811385828873E-2</v>
      </c>
      <c r="V121" s="39">
        <f t="shared" si="137"/>
        <v>0</v>
      </c>
      <c r="W121" s="32">
        <f t="shared" si="144"/>
        <v>0.22423067262121152</v>
      </c>
      <c r="X121" s="31"/>
      <c r="Y121" s="5">
        <f t="shared" si="150"/>
        <v>0</v>
      </c>
      <c r="Z121" s="5">
        <f t="shared" si="139"/>
        <v>1.6003481925607592</v>
      </c>
      <c r="AA121" s="5">
        <f t="shared" si="145"/>
        <v>0</v>
      </c>
      <c r="AB121" s="5">
        <f t="shared" si="127"/>
        <v>1.3503821374199958</v>
      </c>
      <c r="AC121" s="32"/>
      <c r="AD121" s="5">
        <f>$W121*J121</f>
        <v>5659.1972919580958</v>
      </c>
      <c r="AE121" s="5">
        <f t="shared" si="129"/>
        <v>-56.591972919580954</v>
      </c>
      <c r="AF121" s="5">
        <f t="shared" si="148"/>
        <v>-622.51170211539056</v>
      </c>
      <c r="AG121" s="5">
        <f t="shared" si="154"/>
        <v>-24996.605514076338</v>
      </c>
      <c r="AH121" s="5">
        <f t="shared" si="155"/>
        <v>-20016.511897153214</v>
      </c>
      <c r="AI121" s="42">
        <f t="shared" si="149"/>
        <v>0</v>
      </c>
      <c r="AJ121" s="42">
        <f t="shared" si="152"/>
        <v>549.77257595536855</v>
      </c>
      <c r="AK121" s="42">
        <f t="shared" si="156"/>
        <v>-19466.739321197845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344831.24922216713</v>
      </c>
      <c r="AE124" s="21">
        <f t="shared" ref="AE124:AK124" si="157">SUM(AE101:AE121)</f>
        <v>-13045.384213488616</v>
      </c>
      <c r="AF124" s="21">
        <f t="shared" si="157"/>
        <v>-35984.138506369491</v>
      </c>
      <c r="AG124" s="21">
        <f t="shared" si="157"/>
        <v>-458621.21658216242</v>
      </c>
      <c r="AH124" s="21">
        <f t="shared" si="157"/>
        <v>-162819.49007985336</v>
      </c>
      <c r="AI124" s="21">
        <f t="shared" si="157"/>
        <v>0</v>
      </c>
      <c r="AJ124" s="21">
        <f t="shared" si="157"/>
        <v>31070.607447823244</v>
      </c>
      <c r="AK124" s="21">
        <f t="shared" si="157"/>
        <v>-131748.88263203009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188296.02545252483</v>
      </c>
      <c r="AE126" s="21">
        <f t="shared" ref="AE126:AK126" si="158">AE101+NPV($D$6,AE102:AE121)</f>
        <v>-11501.996053522593</v>
      </c>
      <c r="AF126" s="21">
        <f t="shared" si="158"/>
        <v>-19006.86874674321</v>
      </c>
      <c r="AG126" s="21">
        <f t="shared" si="158"/>
        <v>-178080.8003089407</v>
      </c>
      <c r="AH126" s="21">
        <f t="shared" si="158"/>
        <v>-20293.63965668164</v>
      </c>
      <c r="AI126" s="21">
        <f t="shared" si="158"/>
        <v>0</v>
      </c>
      <c r="AJ126" s="21">
        <f t="shared" si="158"/>
        <v>15861.96428549974</v>
      </c>
      <c r="AK126" s="21">
        <f t="shared" si="158"/>
        <v>-4431.6753711819074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266103.31629583111</v>
      </c>
      <c r="AE128" s="21">
        <f t="shared" ref="AE128:AK128" si="159">AE101+NPV($D$7,AE102:AE121)</f>
        <v>-12266.745659382872</v>
      </c>
      <c r="AF128" s="21">
        <f t="shared" si="159"/>
        <v>-27419.114411206298</v>
      </c>
      <c r="AG128" s="21">
        <f t="shared" si="159"/>
        <v>-309350.05425468413</v>
      </c>
      <c r="AH128" s="21">
        <f t="shared" si="159"/>
        <v>-82932.598029442204</v>
      </c>
      <c r="AI128" s="21">
        <f t="shared" si="159"/>
        <v>0</v>
      </c>
      <c r="AJ128" s="21">
        <f t="shared" si="159"/>
        <v>23421.789837603079</v>
      </c>
      <c r="AK128" s="21">
        <f t="shared" si="159"/>
        <v>-59510.808191839111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zoomScale="125" workbookViewId="0">
      <selection activeCell="B19" sqref="B19:E66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hidden="1" outlineLevel="1" x14ac:dyDescent="0.15">
      <c r="A2">
        <v>1</v>
      </c>
      <c r="B2" s="48"/>
    </row>
    <row r="3" spans="1:5" hidden="1" outlineLevel="1" x14ac:dyDescent="0.15">
      <c r="A3">
        <f>A2+1</f>
        <v>2</v>
      </c>
    </row>
    <row r="4" spans="1:5" hidden="1" outlineLevel="1" x14ac:dyDescent="0.15">
      <c r="A4">
        <f t="shared" ref="A4:A66" si="0">A3+1</f>
        <v>3</v>
      </c>
    </row>
    <row r="5" spans="1:5" hidden="1" outlineLevel="1" x14ac:dyDescent="0.15">
      <c r="A5">
        <f t="shared" si="0"/>
        <v>4</v>
      </c>
    </row>
    <row r="6" spans="1:5" hidden="1" outlineLevel="1" x14ac:dyDescent="0.15">
      <c r="A6">
        <f t="shared" si="0"/>
        <v>5</v>
      </c>
    </row>
    <row r="7" spans="1:5" hidden="1" outlineLevel="1" x14ac:dyDescent="0.15">
      <c r="A7">
        <f t="shared" si="0"/>
        <v>6</v>
      </c>
    </row>
    <row r="8" spans="1:5" hidden="1" outlineLevel="1" x14ac:dyDescent="0.15">
      <c r="A8">
        <f t="shared" si="0"/>
        <v>7</v>
      </c>
    </row>
    <row r="9" spans="1:5" hidden="1" outlineLevel="1" x14ac:dyDescent="0.15">
      <c r="A9">
        <f t="shared" si="0"/>
        <v>8</v>
      </c>
    </row>
    <row r="10" spans="1:5" hidden="1" outlineLevel="1" x14ac:dyDescent="0.15">
      <c r="A10">
        <f t="shared" si="0"/>
        <v>9</v>
      </c>
    </row>
    <row r="11" spans="1:5" hidden="1" outlineLevel="1" x14ac:dyDescent="0.15">
      <c r="A11">
        <f t="shared" si="0"/>
        <v>10</v>
      </c>
    </row>
    <row r="12" spans="1:5" hidden="1" outlineLevel="1" x14ac:dyDescent="0.15">
      <c r="A12">
        <f t="shared" si="0"/>
        <v>11</v>
      </c>
    </row>
    <row r="13" spans="1:5" hidden="1" outlineLevel="1" x14ac:dyDescent="0.15">
      <c r="A13">
        <f t="shared" si="0"/>
        <v>12</v>
      </c>
    </row>
    <row r="14" spans="1:5" hidden="1" outlineLevel="1" x14ac:dyDescent="0.15">
      <c r="A14">
        <f t="shared" si="0"/>
        <v>13</v>
      </c>
    </row>
    <row r="15" spans="1:5" hidden="1" outlineLevel="1" x14ac:dyDescent="0.15">
      <c r="A15">
        <f t="shared" si="0"/>
        <v>14</v>
      </c>
    </row>
    <row r="16" spans="1:5" hidden="1" outlineLevel="1" x14ac:dyDescent="0.15">
      <c r="A16">
        <f t="shared" si="0"/>
        <v>15</v>
      </c>
    </row>
    <row r="17" spans="1:5" hidden="1" outlineLevel="1" x14ac:dyDescent="0.15">
      <c r="A17">
        <f t="shared" si="0"/>
        <v>16</v>
      </c>
    </row>
    <row r="18" spans="1:5" hidden="1" outlineLevel="1" x14ac:dyDescent="0.15">
      <c r="A18">
        <f t="shared" si="0"/>
        <v>17</v>
      </c>
    </row>
    <row r="19" spans="1:5" collapsed="1" x14ac:dyDescent="0.15">
      <c r="A19">
        <f t="shared" si="0"/>
        <v>18</v>
      </c>
      <c r="B19">
        <v>-4623.9456587564155</v>
      </c>
      <c r="C19">
        <v>-4826.462259828485</v>
      </c>
      <c r="D19">
        <v>-8460.8850157987399</v>
      </c>
      <c r="E19">
        <v>-9013.872827792673</v>
      </c>
    </row>
    <row r="20" spans="1:5" x14ac:dyDescent="0.15">
      <c r="A20">
        <f t="shared" si="0"/>
        <v>19</v>
      </c>
      <c r="B20">
        <v>-4852.4975860105224</v>
      </c>
      <c r="C20">
        <v>-5076.9240287747698</v>
      </c>
      <c r="D20">
        <v>-9130.3593649731465</v>
      </c>
      <c r="E20">
        <v>-9742.7112053762849</v>
      </c>
    </row>
    <row r="21" spans="1:5" x14ac:dyDescent="0.15">
      <c r="A21">
        <f t="shared" si="0"/>
        <v>20</v>
      </c>
      <c r="B21">
        <v>-5087.3844122261125</v>
      </c>
      <c r="C21">
        <v>-5334.377203531516</v>
      </c>
      <c r="D21">
        <v>-9816.5057522717598</v>
      </c>
      <c r="E21">
        <v>-10489.800582218464</v>
      </c>
    </row>
    <row r="22" spans="1:5" x14ac:dyDescent="0.15">
      <c r="A22">
        <f t="shared" si="0"/>
        <v>21</v>
      </c>
      <c r="B22">
        <v>-5336.9477030426369</v>
      </c>
      <c r="C22">
        <v>-5606.9949120780784</v>
      </c>
      <c r="D22">
        <v>-10523.620291737265</v>
      </c>
      <c r="E22">
        <v>-11259.00156779636</v>
      </c>
    </row>
    <row r="23" spans="1:5" x14ac:dyDescent="0.15">
      <c r="A23">
        <f t="shared" si="0"/>
        <v>22</v>
      </c>
      <c r="B23">
        <v>-5605.7102780803034</v>
      </c>
      <c r="C23">
        <v>-5899.3266223692362</v>
      </c>
      <c r="D23">
        <v>-11255.260688824474</v>
      </c>
      <c r="E23">
        <v>-12054.003046410506</v>
      </c>
    </row>
    <row r="24" spans="1:5" x14ac:dyDescent="0.15">
      <c r="A24">
        <f t="shared" si="0"/>
        <v>23</v>
      </c>
      <c r="B24">
        <v>-5901.3052061463823</v>
      </c>
      <c r="C24">
        <v>-6218.8632063879795</v>
      </c>
      <c r="D24">
        <v>-12016.906709565785</v>
      </c>
      <c r="E24">
        <v>-12879.878198409224</v>
      </c>
    </row>
    <row r="25" spans="1:5" x14ac:dyDescent="0.15">
      <c r="A25">
        <f t="shared" si="0"/>
        <v>24</v>
      </c>
      <c r="B25">
        <v>-6231.8163250670932</v>
      </c>
      <c r="C25">
        <v>-6573.8785080024927</v>
      </c>
      <c r="D25">
        <v>-12819.081942835646</v>
      </c>
      <c r="E25">
        <v>-13747.725570595869</v>
      </c>
    </row>
    <row r="26" spans="1:5" x14ac:dyDescent="0.15">
      <c r="A26">
        <f t="shared" si="0"/>
        <v>25</v>
      </c>
      <c r="B26">
        <v>-6611.3945471527304</v>
      </c>
      <c r="C26">
        <v>-6978.8766950396357</v>
      </c>
      <c r="D26">
        <v>-13683.54968739278</v>
      </c>
      <c r="E26">
        <v>-14680.24541067736</v>
      </c>
    </row>
    <row r="27" spans="1:5" x14ac:dyDescent="0.15">
      <c r="A27">
        <f t="shared" si="0"/>
        <v>26</v>
      </c>
      <c r="B27">
        <v>-7044.6476389083555</v>
      </c>
      <c r="C27">
        <v>-7438.6272234178114</v>
      </c>
      <c r="D27">
        <v>-14617.86731673336</v>
      </c>
      <c r="E27">
        <v>-15685.44903804217</v>
      </c>
    </row>
    <row r="28" spans="1:5" x14ac:dyDescent="0.15">
      <c r="A28">
        <f t="shared" si="0"/>
        <v>27</v>
      </c>
      <c r="B28">
        <v>-7531.7646391013541</v>
      </c>
      <c r="C28">
        <v>-7953.2310651206581</v>
      </c>
      <c r="D28">
        <v>-15620.220541588229</v>
      </c>
      <c r="E28">
        <v>-16761.322409452536</v>
      </c>
    </row>
    <row r="29" spans="1:5" x14ac:dyDescent="0.15">
      <c r="A29">
        <f t="shared" si="0"/>
        <v>28</v>
      </c>
      <c r="B29">
        <v>-8078.4370191260896</v>
      </c>
      <c r="C29">
        <v>-8530.7022617461516</v>
      </c>
      <c r="D29">
        <v>-16743.671159111458</v>
      </c>
      <c r="E29">
        <v>-17966.923750029397</v>
      </c>
    </row>
    <row r="30" spans="1:5" x14ac:dyDescent="0.15">
      <c r="A30">
        <f t="shared" si="0"/>
        <v>29</v>
      </c>
      <c r="B30">
        <v>-8692.7220515847457</v>
      </c>
      <c r="C30">
        <v>-9179.5288701083409</v>
      </c>
      <c r="D30">
        <v>-18004.226691559688</v>
      </c>
      <c r="E30">
        <v>-19319.325156430979</v>
      </c>
    </row>
    <row r="31" spans="1:5" x14ac:dyDescent="0.15">
      <c r="A31">
        <f t="shared" si="0"/>
        <v>30</v>
      </c>
      <c r="B31">
        <v>-9379.8363279889163</v>
      </c>
      <c r="C31">
        <v>-9905.1337508575707</v>
      </c>
      <c r="D31">
        <v>-19411.799139821942</v>
      </c>
      <c r="E31">
        <v>-20828.845382212377</v>
      </c>
    </row>
    <row r="32" spans="1:5" x14ac:dyDescent="0.15">
      <c r="A32">
        <f t="shared" si="0"/>
        <v>31</v>
      </c>
      <c r="B32">
        <v>-10145.213143151237</v>
      </c>
      <c r="C32">
        <v>-10713.251970616964</v>
      </c>
      <c r="D32">
        <v>-20976.781203209306</v>
      </c>
      <c r="E32">
        <v>-22506.58263542223</v>
      </c>
    </row>
    <row r="33" spans="1:5" x14ac:dyDescent="0.15">
      <c r="A33">
        <f t="shared" si="0"/>
        <v>32</v>
      </c>
      <c r="B33">
        <v>-10990.534217193059</v>
      </c>
      <c r="C33">
        <v>-11605.636830229098</v>
      </c>
      <c r="D33">
        <v>-22701.676674394304</v>
      </c>
      <c r="E33">
        <v>-24355.094880841054</v>
      </c>
    </row>
    <row r="34" spans="1:5" x14ac:dyDescent="0.15">
      <c r="A34">
        <f t="shared" si="0"/>
        <v>33</v>
      </c>
      <c r="B34">
        <v>-11925.168574702851</v>
      </c>
      <c r="C34">
        <v>-12592.220843141477</v>
      </c>
      <c r="D34">
        <v>-24604.661560432753</v>
      </c>
      <c r="E34">
        <v>-26393.93615572725</v>
      </c>
    </row>
    <row r="35" spans="1:5" x14ac:dyDescent="0.15">
      <c r="A35">
        <f t="shared" si="0"/>
        <v>34</v>
      </c>
      <c r="B35">
        <v>-12963.285374108733</v>
      </c>
      <c r="C35">
        <v>-13687.909551076023</v>
      </c>
      <c r="D35">
        <v>-26713.200353181022</v>
      </c>
      <c r="E35">
        <v>-28652.286197338799</v>
      </c>
    </row>
    <row r="36" spans="1:5" x14ac:dyDescent="0.15">
      <c r="A36">
        <f t="shared" si="0"/>
        <v>35</v>
      </c>
      <c r="B36">
        <v>-14112.557967880566</v>
      </c>
      <c r="C36">
        <v>-14900.740054894519</v>
      </c>
      <c r="D36">
        <v>-29041.117649740219</v>
      </c>
      <c r="E36">
        <v>-31144.652609546549</v>
      </c>
    </row>
    <row r="37" spans="1:5" x14ac:dyDescent="0.15">
      <c r="A37">
        <f t="shared" si="0"/>
        <v>36</v>
      </c>
      <c r="B37">
        <v>-15388.867930466906</v>
      </c>
      <c r="C37">
        <v>-16247.447570856937</v>
      </c>
      <c r="D37">
        <v>-31618.580232607026</v>
      </c>
      <c r="E37">
        <v>-33903.144889123098</v>
      </c>
    </row>
    <row r="38" spans="1:5" x14ac:dyDescent="0.15">
      <c r="A38">
        <f t="shared" si="0"/>
        <v>37</v>
      </c>
      <c r="B38">
        <v>-16806.193343395113</v>
      </c>
      <c r="C38">
        <v>-17742.722015538919</v>
      </c>
      <c r="D38">
        <v>-34471.196481043873</v>
      </c>
      <c r="E38">
        <v>-36954.840935327928</v>
      </c>
    </row>
    <row r="39" spans="1:5" x14ac:dyDescent="0.15">
      <c r="A39">
        <f t="shared" si="0"/>
        <v>38</v>
      </c>
      <c r="B39">
        <v>-18363.512776131956</v>
      </c>
      <c r="C39">
        <v>-19385.33198041502</v>
      </c>
      <c r="D39">
        <v>-37593.594690065962</v>
      </c>
      <c r="E39">
        <v>-40293.339849056625</v>
      </c>
    </row>
    <row r="40" spans="1:5" x14ac:dyDescent="0.15">
      <c r="A40">
        <f t="shared" si="0"/>
        <v>39</v>
      </c>
      <c r="B40">
        <v>-20066.942436110749</v>
      </c>
      <c r="C40">
        <v>-21181.688529374227</v>
      </c>
      <c r="D40">
        <v>-40994.682962452891</v>
      </c>
      <c r="E40">
        <v>-43927.852274972545</v>
      </c>
    </row>
    <row r="41" spans="1:5" x14ac:dyDescent="0.15">
      <c r="A41">
        <f t="shared" si="0"/>
        <v>40</v>
      </c>
      <c r="B41">
        <v>-21933.051152833559</v>
      </c>
      <c r="C41">
        <v>-23149.182637097692</v>
      </c>
      <c r="D41">
        <v>-44703.61424192071</v>
      </c>
      <c r="E41">
        <v>-47889.070337873796</v>
      </c>
    </row>
    <row r="42" spans="1:5" x14ac:dyDescent="0.15">
      <c r="A42">
        <f t="shared" si="0"/>
        <v>41</v>
      </c>
      <c r="B42">
        <v>-23993.720428311863</v>
      </c>
      <c r="C42">
        <v>-25321.471046864983</v>
      </c>
      <c r="D42">
        <v>-48778.967805440552</v>
      </c>
      <c r="E42">
        <v>-52239.413795962762</v>
      </c>
    </row>
    <row r="43" spans="1:5" x14ac:dyDescent="0.15">
      <c r="A43">
        <f t="shared" si="0"/>
        <v>42</v>
      </c>
      <c r="B43">
        <v>-26258.176978070114</v>
      </c>
      <c r="C43">
        <v>-27707.900022107417</v>
      </c>
      <c r="D43">
        <v>-53232.140341690327</v>
      </c>
      <c r="E43">
        <v>-56989.521463296056</v>
      </c>
    </row>
    <row r="44" spans="1:5" x14ac:dyDescent="0.15">
      <c r="A44">
        <f t="shared" si="0"/>
        <v>43</v>
      </c>
      <c r="B44">
        <v>-28731.3298832078</v>
      </c>
      <c r="C44">
        <v>-30313.217029998053</v>
      </c>
      <c r="D44">
        <v>-58065.54649365411</v>
      </c>
      <c r="E44">
        <v>-62140.282162719966</v>
      </c>
    </row>
    <row r="45" spans="1:5" x14ac:dyDescent="0.15">
      <c r="A45">
        <f t="shared" si="0"/>
        <v>44</v>
      </c>
      <c r="B45">
        <v>-31428.014513152943</v>
      </c>
      <c r="C45">
        <v>-33153.066009181952</v>
      </c>
      <c r="D45">
        <v>-63300.620301078925</v>
      </c>
      <c r="E45">
        <v>-67714.186231435524</v>
      </c>
    </row>
    <row r="46" spans="1:5" x14ac:dyDescent="0.15">
      <c r="A46">
        <f t="shared" si="0"/>
        <v>45</v>
      </c>
      <c r="B46">
        <v>-34361.52889409387</v>
      </c>
      <c r="C46">
        <v>-36241.086422169479</v>
      </c>
      <c r="D46">
        <v>-68953.821681030604</v>
      </c>
      <c r="E46">
        <v>-73727.181385150296</v>
      </c>
    </row>
    <row r="47" spans="1:5" x14ac:dyDescent="0.15">
      <c r="A47">
        <f t="shared" si="0"/>
        <v>46</v>
      </c>
      <c r="B47">
        <v>-37554.523768681865</v>
      </c>
      <c r="C47">
        <v>-39600.933521339233</v>
      </c>
      <c r="D47">
        <v>-75058.267709832202</v>
      </c>
      <c r="E47">
        <v>-80213.378949642763</v>
      </c>
    </row>
    <row r="48" spans="1:5" x14ac:dyDescent="0.15">
      <c r="A48">
        <f t="shared" si="0"/>
        <v>47</v>
      </c>
      <c r="B48">
        <v>-41046.57807480725</v>
      </c>
      <c r="C48">
        <v>-43271.137345784759</v>
      </c>
      <c r="D48">
        <v>-81620.131354254205</v>
      </c>
      <c r="E48">
        <v>-87173.56851007021</v>
      </c>
    </row>
    <row r="49" spans="1:5" x14ac:dyDescent="0.15">
      <c r="A49">
        <f t="shared" si="0"/>
        <v>48</v>
      </c>
      <c r="B49">
        <v>-44848.639597729947</v>
      </c>
      <c r="C49">
        <v>-47261.84429277922</v>
      </c>
      <c r="D49">
        <v>-88632.795453181359</v>
      </c>
      <c r="E49">
        <v>-94598.484280844626</v>
      </c>
    </row>
    <row r="50" spans="1:5" x14ac:dyDescent="0.15">
      <c r="A50">
        <f t="shared" si="0"/>
        <v>49</v>
      </c>
      <c r="B50">
        <v>-48969.820839686545</v>
      </c>
      <c r="C50">
        <v>-51581.506317860963</v>
      </c>
      <c r="D50">
        <v>-96086.464356264929</v>
      </c>
      <c r="E50">
        <v>-102475.26730354593</v>
      </c>
    </row>
    <row r="51" spans="1:5" x14ac:dyDescent="0.15">
      <c r="A51">
        <f t="shared" si="0"/>
        <v>50</v>
      </c>
      <c r="B51">
        <v>-53445.751676603402</v>
      </c>
      <c r="C51">
        <v>-56266.465457395912</v>
      </c>
      <c r="D51">
        <v>-104017.31853718664</v>
      </c>
      <c r="E51">
        <v>-110840.00667896123</v>
      </c>
    </row>
    <row r="52" spans="1:5" x14ac:dyDescent="0.15">
      <c r="A52">
        <f t="shared" si="0"/>
        <v>51</v>
      </c>
      <c r="B52">
        <v>-58312.657984296755</v>
      </c>
      <c r="C52">
        <v>-61353.289216331126</v>
      </c>
      <c r="D52">
        <v>-112456.64001942764</v>
      </c>
      <c r="E52">
        <v>-119722.68452867623</v>
      </c>
    </row>
    <row r="53" spans="1:5" x14ac:dyDescent="0.15">
      <c r="A53">
        <f t="shared" si="0"/>
        <v>52</v>
      </c>
      <c r="B53">
        <v>-63619.351135941586</v>
      </c>
      <c r="C53">
        <v>-66891.498495718275</v>
      </c>
      <c r="D53">
        <v>-121451.80951302242</v>
      </c>
      <c r="E53">
        <v>-129169.85970421121</v>
      </c>
    </row>
    <row r="54" spans="1:5" x14ac:dyDescent="0.15">
      <c r="A54">
        <f t="shared" si="0"/>
        <v>53</v>
      </c>
      <c r="B54">
        <v>-69412.548520236043</v>
      </c>
      <c r="C54">
        <v>-72928.078014251892</v>
      </c>
      <c r="D54">
        <v>-131037.1776376849</v>
      </c>
      <c r="E54">
        <v>-139213.74049688815</v>
      </c>
    </row>
    <row r="55" spans="1:5" x14ac:dyDescent="0.15">
      <c r="A55">
        <f t="shared" si="0"/>
        <v>54</v>
      </c>
      <c r="B55">
        <v>-75744.413122104917</v>
      </c>
      <c r="C55">
        <v>-79515.283050604863</v>
      </c>
      <c r="D55">
        <v>-141247.32867601377</v>
      </c>
      <c r="E55">
        <v>-149885.97219250066</v>
      </c>
    </row>
    <row r="56" spans="1:5" x14ac:dyDescent="0.15">
      <c r="A56">
        <f t="shared" si="0"/>
        <v>55</v>
      </c>
      <c r="B56">
        <v>-82697.266339722788</v>
      </c>
      <c r="C56">
        <v>-86736.511240345804</v>
      </c>
      <c r="D56">
        <v>-152155.13773240236</v>
      </c>
      <c r="E56">
        <v>-161257.82885735776</v>
      </c>
    </row>
    <row r="57" spans="1:5" x14ac:dyDescent="0.15">
      <c r="A57">
        <f t="shared" si="0"/>
        <v>56</v>
      </c>
      <c r="B57">
        <v>-90334.77239355979</v>
      </c>
      <c r="C57">
        <v>-94654.668127335681</v>
      </c>
      <c r="D57">
        <v>-163788.54133301135</v>
      </c>
      <c r="E57">
        <v>-173351.33897246729</v>
      </c>
    </row>
    <row r="58" spans="1:5" x14ac:dyDescent="0.15">
      <c r="A58">
        <f t="shared" si="0"/>
        <v>57</v>
      </c>
      <c r="B58">
        <v>-98720.466140665099</v>
      </c>
      <c r="C58">
        <v>-103332.07206924743</v>
      </c>
      <c r="D58">
        <v>-176162.81907491249</v>
      </c>
      <c r="E58">
        <v>-186174.75508669269</v>
      </c>
    </row>
    <row r="59" spans="1:5" x14ac:dyDescent="0.15">
      <c r="A59">
        <f t="shared" si="0"/>
        <v>58</v>
      </c>
      <c r="B59">
        <v>-107943.51457575159</v>
      </c>
      <c r="C59">
        <v>-112857.0281357269</v>
      </c>
      <c r="D59">
        <v>-189322.05633860928</v>
      </c>
      <c r="E59">
        <v>-199765.31194952936</v>
      </c>
    </row>
    <row r="60" spans="1:5" x14ac:dyDescent="0.15">
      <c r="A60">
        <f t="shared" si="0"/>
        <v>59</v>
      </c>
      <c r="B60">
        <v>-118057.55382912871</v>
      </c>
      <c r="C60">
        <v>-123279.83354635556</v>
      </c>
      <c r="D60">
        <v>-203243.8473414843</v>
      </c>
      <c r="E60">
        <v>-214089.3995887143</v>
      </c>
    </row>
    <row r="61" spans="1:5" x14ac:dyDescent="0.15">
      <c r="A61">
        <f t="shared" si="0"/>
        <v>60</v>
      </c>
      <c r="B61">
        <v>-129096.06835041683</v>
      </c>
      <c r="C61">
        <v>-134629.54335738238</v>
      </c>
      <c r="D61">
        <v>-217866.57525797369</v>
      </c>
      <c r="E61">
        <v>-229073.15428585972</v>
      </c>
    </row>
    <row r="62" spans="1:5" x14ac:dyDescent="0.15">
      <c r="A62">
        <f t="shared" si="0"/>
        <v>61</v>
      </c>
      <c r="B62">
        <v>-141034.43045036885</v>
      </c>
      <c r="C62">
        <v>-146874.48556678151</v>
      </c>
      <c r="D62">
        <v>-233037.69884288302</v>
      </c>
      <c r="E62">
        <v>-244549.16943515828</v>
      </c>
    </row>
    <row r="63" spans="1:5" x14ac:dyDescent="0.15">
      <c r="A63">
        <f t="shared" si="0"/>
        <v>62</v>
      </c>
      <c r="B63">
        <v>-153875.60282490091</v>
      </c>
      <c r="C63">
        <v>-160011.67774567098</v>
      </c>
      <c r="D63">
        <v>-248655.09559729064</v>
      </c>
      <c r="E63">
        <v>-260403.99062705235</v>
      </c>
    </row>
    <row r="64" spans="1:5" x14ac:dyDescent="0.15">
      <c r="A64">
        <f t="shared" si="0"/>
        <v>63</v>
      </c>
      <c r="B64">
        <v>-167658.28625997287</v>
      </c>
      <c r="C64">
        <v>-174074.78233815412</v>
      </c>
      <c r="D64">
        <v>-264668.730716096</v>
      </c>
      <c r="E64">
        <v>-276578.86038185738</v>
      </c>
    </row>
    <row r="65" spans="1:5" x14ac:dyDescent="0.15">
      <c r="A65">
        <f t="shared" si="0"/>
        <v>64</v>
      </c>
      <c r="B65">
        <v>-182369.92698476414</v>
      </c>
      <c r="C65">
        <v>-189043.75117080437</v>
      </c>
      <c r="D65">
        <v>-280952.38641257084</v>
      </c>
      <c r="E65">
        <v>-292937.41052201542</v>
      </c>
    </row>
    <row r="66" spans="1:5" x14ac:dyDescent="0.15">
      <c r="A66">
        <f t="shared" si="0"/>
        <v>65</v>
      </c>
      <c r="B66">
        <v>-197992.29365420897</v>
      </c>
      <c r="C66">
        <v>-204892.59875663725</v>
      </c>
      <c r="D66">
        <v>-297384.30836832756</v>
      </c>
      <c r="E66">
        <v>-309350.05425468413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sqref="A1:A113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106" workbookViewId="0">
      <pane ySplit="3" topLeftCell="A4" activePane="bottomLeft" state="frozen"/>
      <selection pane="bottomLeft" activeCell="R10" sqref="R10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259255.85534466375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259255.85534466375</v>
      </c>
      <c r="K4" s="11">
        <f>J4*$C$10</f>
        <v>103702.3421378655</v>
      </c>
      <c r="L4" s="24">
        <f>$C$14</f>
        <v>36479.973373252928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259255.85534466375</v>
      </c>
      <c r="AE4" s="5">
        <f>-$W4*K4</f>
        <v>-103702.3421378655</v>
      </c>
      <c r="AF4" s="5">
        <f>-$W4*L4</f>
        <v>-36479.973373252928</v>
      </c>
      <c r="AG4" s="5"/>
      <c r="AH4" s="5">
        <f>SUM(AD4:AG4)</f>
        <v>119073.53983354531</v>
      </c>
      <c r="AI4" s="42">
        <f>Y4-AA4</f>
        <v>0</v>
      </c>
      <c r="AJ4" s="42"/>
      <c r="AK4" s="42">
        <f>SUM(AH4:AJ4)</f>
        <v>119073.53983354531</v>
      </c>
      <c r="AM4" s="36">
        <f>AK31</f>
        <v>2902226.0743330074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259255.85534466375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H'!$B$8:$AV$128, 4)</f>
        <v>9.0801229064216482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9.080122906421649E-3</v>
      </c>
      <c r="V5" s="39">
        <f>MIN(S5*T5,T5-U5)</f>
        <v>3.4608985999999998E-3</v>
      </c>
      <c r="W5" s="32">
        <f>T5-SUM(U5:V5)</f>
        <v>0.98745897849357833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5.9467643315920915</v>
      </c>
      <c r="AC5" s="32"/>
      <c r="AD5" s="5">
        <f t="shared" ref="AD5:AD24" si="6">$W5*J5</f>
        <v>256004.52208712057</v>
      </c>
      <c r="AE5" s="5">
        <f t="shared" ref="AE5:AF20" si="7">-$W5*K5</f>
        <v>0</v>
      </c>
      <c r="AF5" s="5">
        <f t="shared" si="7"/>
        <v>0</v>
      </c>
      <c r="AG5" s="5">
        <f>-U5*M5</f>
        <v>-5468.3133378114035</v>
      </c>
      <c r="AH5" s="5">
        <f t="shared" ref="AH5:AH13" si="8">SUM(AD5:AG5)</f>
        <v>250536.20874930915</v>
      </c>
      <c r="AI5" s="42">
        <f>-M5*$W4*(N5-N4)/1000</f>
        <v>0</v>
      </c>
      <c r="AJ5" s="42">
        <f>$D$6*SUM(Y5:Z5,AD5:AE5)</f>
        <v>25114.634403395528</v>
      </c>
      <c r="AK5" s="42">
        <f t="shared" ref="AK5:AK14" si="9">SUM(AH5:AJ5)</f>
        <v>275650.84315270471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259255.85534466375</v>
      </c>
      <c r="K6" s="11">
        <f>J6*$C$11</f>
        <v>2592.5585534466377</v>
      </c>
      <c r="L6" s="24">
        <f>$C$15</f>
        <v>28702.297712913012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H'!$B$8:$AV$128, 4)</f>
        <v>10.023304985174377</v>
      </c>
      <c r="S6" s="46">
        <f>VLOOKUP(I6, '[1]Lapse Rates'!$A$4:$F$24, 3)</f>
        <v>3.2267923000000001E-3</v>
      </c>
      <c r="T6" s="56">
        <f t="shared" ref="T6:T24" si="12">W5</f>
        <v>0.98745897849357833</v>
      </c>
      <c r="U6" s="33">
        <f>T6*R6/1000</f>
        <v>9.8976025017898824E-3</v>
      </c>
      <c r="V6" s="39">
        <f t="shared" ref="V6:V24" si="13">MIN(S6*T6,T6-U6)</f>
        <v>3.1863250283689442E-3</v>
      </c>
      <c r="W6" s="32">
        <f>T6-SUM(U6:V6)</f>
        <v>0.97437505096341948</v>
      </c>
      <c r="X6" s="32"/>
      <c r="Y6" s="5">
        <f t="shared" ref="Y6:Z21" si="14">AA5</f>
        <v>0</v>
      </c>
      <c r="Z6" s="5">
        <f t="shared" si="14"/>
        <v>5.9467643315920915</v>
      </c>
      <c r="AA6" s="5">
        <f>O6*W6</f>
        <v>0</v>
      </c>
      <c r="AB6" s="5">
        <f t="shared" si="5"/>
        <v>5.867969125666491</v>
      </c>
      <c r="AC6" s="32"/>
      <c r="AD6" s="5">
        <f t="shared" si="6"/>
        <v>252612.43726402166</v>
      </c>
      <c r="AE6" s="5">
        <f t="shared" si="7"/>
        <v>-2526.1243726402167</v>
      </c>
      <c r="AF6" s="5">
        <f t="shared" si="7"/>
        <v>-27966.802796786855</v>
      </c>
      <c r="AG6" s="5">
        <f t="shared" ref="AG6:AG24" si="15">-U6*M6</f>
        <v>-5960.6232570504189</v>
      </c>
      <c r="AH6" s="5">
        <f t="shared" si="8"/>
        <v>216158.88683754418</v>
      </c>
      <c r="AI6" s="42">
        <f>-M6*($W5*N6-$W4*N5)/1000</f>
        <v>0</v>
      </c>
      <c r="AJ6" s="42">
        <f t="shared" ref="AJ6:AJ24" si="16">$D$6*SUM(Y6:Z6,AD6:AE6)</f>
        <v>24534.05067222545</v>
      </c>
      <c r="AK6" s="42">
        <f>SUM(AH6:AJ6)</f>
        <v>240692.93750976963</v>
      </c>
      <c r="AL6" s="48" t="s">
        <v>43</v>
      </c>
      <c r="AM6" s="54">
        <f>AK31/AD31</f>
        <v>0.89066082676224101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259255.85534466375</v>
      </c>
      <c r="K7" s="11">
        <f t="shared" ref="K7:K24" si="17">J7*$C$11</f>
        <v>2592.5585534466377</v>
      </c>
      <c r="L7" s="24">
        <f t="shared" ref="L7:L24" si="18">$C$15</f>
        <v>28702.297712913012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H'!$B$8:$AV$128, 4)</f>
        <v>11.03693699203089</v>
      </c>
      <c r="S7" s="46">
        <f>VLOOKUP(I7, '[1]Lapse Rates'!$A$4:$F$24, 3)</f>
        <v>2.9657235000000001E-3</v>
      </c>
      <c r="T7" s="56">
        <f t="shared" si="12"/>
        <v>0.97437505096341948</v>
      </c>
      <c r="U7" s="33">
        <f t="shared" ref="U7:U24" si="20">T7*R7/1000</f>
        <v>1.0754116044090148E-2</v>
      </c>
      <c r="V7" s="39">
        <f t="shared" si="13"/>
        <v>2.8897269864559109E-3</v>
      </c>
      <c r="W7" s="32">
        <f t="shared" ref="W7:W24" si="21">T7-SUM(U7:V7)</f>
        <v>0.96073120793287337</v>
      </c>
      <c r="X7" s="32"/>
      <c r="Y7" s="5">
        <f t="shared" si="14"/>
        <v>0</v>
      </c>
      <c r="Z7" s="5">
        <f t="shared" si="14"/>
        <v>5.867969125666491</v>
      </c>
      <c r="AA7" s="5">
        <f t="shared" si="1"/>
        <v>0</v>
      </c>
      <c r="AB7" s="5">
        <f t="shared" si="5"/>
        <v>5.7858019462220636</v>
      </c>
      <c r="AC7" s="32"/>
      <c r="AD7" s="5">
        <f t="shared" si="6"/>
        <v>249075.19106894909</v>
      </c>
      <c r="AE7" s="5">
        <f t="shared" si="7"/>
        <v>-2490.7519106894911</v>
      </c>
      <c r="AF7" s="5">
        <f>-$W7*L7</f>
        <v>-27575.193152175867</v>
      </c>
      <c r="AG7" s="5">
        <f t="shared" si="15"/>
        <v>-6476.4405511163659</v>
      </c>
      <c r="AH7" s="5">
        <f t="shared" si="8"/>
        <v>212532.80545496737</v>
      </c>
      <c r="AI7" s="42">
        <f>-M7*($W6*N7-$W5*N6)/1000</f>
        <v>0</v>
      </c>
      <c r="AJ7" s="42">
        <f t="shared" si="16"/>
        <v>24190.509129196496</v>
      </c>
      <c r="AK7" s="42">
        <f t="shared" si="9"/>
        <v>236723.31458416386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259255.85534466375</v>
      </c>
      <c r="K8" s="11">
        <f t="shared" si="17"/>
        <v>2592.5585534466377</v>
      </c>
      <c r="L8" s="24">
        <f t="shared" si="18"/>
        <v>28702.297712913012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H'!$B$8:$AV$128, 4)</f>
        <v>12.122148750611368</v>
      </c>
      <c r="S8" s="46">
        <f>VLOOKUP(I8, '[1]Lapse Rates'!$A$4:$F$24, 3)</f>
        <v>2.7812204999999998E-3</v>
      </c>
      <c r="T8" s="56">
        <f t="shared" si="12"/>
        <v>0.96073120793287337</v>
      </c>
      <c r="U8" s="33">
        <f t="shared" si="20"/>
        <v>1.1646126611916831E-2</v>
      </c>
      <c r="V8" s="39">
        <f t="shared" si="13"/>
        <v>2.67200533049267E-3</v>
      </c>
      <c r="W8" s="32">
        <f t="shared" si="21"/>
        <v>0.94641307599046387</v>
      </c>
      <c r="X8" s="32"/>
      <c r="Y8" s="5">
        <f>AA7</f>
        <v>0</v>
      </c>
      <c r="Z8" s="5">
        <f t="shared" si="14"/>
        <v>5.7858019462220636</v>
      </c>
      <c r="AA8" s="5">
        <f t="shared" si="1"/>
        <v>0</v>
      </c>
      <c r="AB8" s="5">
        <f t="shared" si="5"/>
        <v>5.6995740034066102</v>
      </c>
      <c r="AC8" s="32"/>
      <c r="AD8" s="5">
        <f>$W8*J8</f>
        <v>245363.13152528196</v>
      </c>
      <c r="AE8" s="5">
        <f t="shared" si="7"/>
        <v>-2453.6313152528196</v>
      </c>
      <c r="AF8" s="5">
        <f t="shared" si="7"/>
        <v>-27164.229866472058</v>
      </c>
      <c r="AG8" s="5">
        <f t="shared" si="15"/>
        <v>-7013.635183368061</v>
      </c>
      <c r="AH8" s="5">
        <f t="shared" si="8"/>
        <v>208731.63516018901</v>
      </c>
      <c r="AI8" s="42">
        <f t="shared" ref="AI8:AI24" si="22">-M8*($W7*N8-$W6*N7)/1000</f>
        <v>0</v>
      </c>
      <c r="AJ8" s="42">
        <f>$D$6*SUM(Y8:Z8,AD8:AE8)</f>
        <v>23829.989557774785</v>
      </c>
      <c r="AK8" s="42">
        <f t="shared" si="9"/>
        <v>232561.6247179638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259255.85534466375</v>
      </c>
      <c r="K9" s="11">
        <f t="shared" si="17"/>
        <v>2592.5585534466377</v>
      </c>
      <c r="L9" s="24">
        <f t="shared" si="18"/>
        <v>28702.297712913012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H'!$B$8:$AV$128, 4)</f>
        <v>13.347772415020575</v>
      </c>
      <c r="S9" s="46">
        <f>VLOOKUP(I9, '[1]Lapse Rates'!$A$4:$F$24, 3)</f>
        <v>2.4845683E-3</v>
      </c>
      <c r="T9" s="56">
        <f>W8</f>
        <v>0.94641307599046387</v>
      </c>
      <c r="U9" s="33">
        <f t="shared" si="20"/>
        <v>1.2632506348920285E-2</v>
      </c>
      <c r="V9" s="39">
        <f t="shared" si="13"/>
        <v>2.3514279273113975E-3</v>
      </c>
      <c r="W9" s="32">
        <f t="shared" si="21"/>
        <v>0.93142914171423219</v>
      </c>
      <c r="X9" s="32"/>
      <c r="Y9" s="5">
        <f t="shared" si="14"/>
        <v>0</v>
      </c>
      <c r="Z9" s="5">
        <f t="shared" si="14"/>
        <v>5.6995740034066102</v>
      </c>
      <c r="AA9" s="5">
        <f t="shared" si="1"/>
        <v>0</v>
      </c>
      <c r="AB9" s="5">
        <f t="shared" si="5"/>
        <v>5.6093364058542035</v>
      </c>
      <c r="AC9" s="32"/>
      <c r="AD9" s="5">
        <f t="shared" si="6"/>
        <v>241478.4588280693</v>
      </c>
      <c r="AE9" s="5">
        <f t="shared" si="7"/>
        <v>-2414.7845882806932</v>
      </c>
      <c r="AF9" s="5">
        <f t="shared" si="7"/>
        <v>-26734.156523964935</v>
      </c>
      <c r="AG9" s="5">
        <f t="shared" si="15"/>
        <v>-7607.6616660039144</v>
      </c>
      <c r="AH9" s="5">
        <f t="shared" si="8"/>
        <v>204721.85604981973</v>
      </c>
      <c r="AI9" s="42">
        <f t="shared" si="22"/>
        <v>0</v>
      </c>
      <c r="AJ9" s="42">
        <f t="shared" si="16"/>
        <v>23452.705571132999</v>
      </c>
      <c r="AK9" s="42">
        <f t="shared" si="9"/>
        <v>228174.56162095274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259255.85534466375</v>
      </c>
      <c r="K10" s="11">
        <f t="shared" si="17"/>
        <v>2592.5585534466377</v>
      </c>
      <c r="L10" s="24">
        <f t="shared" si="18"/>
        <v>28702.297712913012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H'!$B$8:$AV$128, 4)</f>
        <v>14.73429135116063</v>
      </c>
      <c r="S10" s="46">
        <f>VLOOKUP(I10, '[1]Lapse Rates'!$A$4:$F$24, 3)</f>
        <v>2.4510465999999999E-3</v>
      </c>
      <c r="T10" s="56">
        <f t="shared" si="12"/>
        <v>0.93142914171423219</v>
      </c>
      <c r="U10" s="33">
        <f t="shared" si="20"/>
        <v>1.372394834697898E-2</v>
      </c>
      <c r="V10" s="39">
        <f t="shared" si="13"/>
        <v>2.2829762309395868E-3</v>
      </c>
      <c r="W10" s="32">
        <f t="shared" si="21"/>
        <v>0.91542221713631367</v>
      </c>
      <c r="X10" s="32"/>
      <c r="Y10" s="5">
        <f t="shared" si="14"/>
        <v>0</v>
      </c>
      <c r="Z10" s="5">
        <f t="shared" si="14"/>
        <v>5.6093364058542035</v>
      </c>
      <c r="AA10" s="5">
        <f t="shared" si="1"/>
        <v>0</v>
      </c>
      <c r="AB10" s="5">
        <f t="shared" si="5"/>
        <v>5.5129380640378507</v>
      </c>
      <c r="AC10" s="32"/>
      <c r="AD10" s="5">
        <f t="shared" si="6"/>
        <v>237328.56990518351</v>
      </c>
      <c r="AE10" s="5">
        <f t="shared" si="7"/>
        <v>-2373.2856990518353</v>
      </c>
      <c r="AF10" s="5">
        <f t="shared" si="7"/>
        <v>-26274.721009261375</v>
      </c>
      <c r="AG10" s="5">
        <f>-U10*M10</f>
        <v>-8264.9596890528046</v>
      </c>
      <c r="AH10" s="5">
        <f t="shared" si="8"/>
        <v>200415.60350781749</v>
      </c>
      <c r="AI10" s="42">
        <f t="shared" si="22"/>
        <v>0</v>
      </c>
      <c r="AJ10" s="42">
        <f t="shared" si="16"/>
        <v>23049.663656522931</v>
      </c>
      <c r="AK10" s="42">
        <f t="shared" si="9"/>
        <v>223465.26716434042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259255.85534466375</v>
      </c>
      <c r="K11" s="11">
        <f t="shared" si="17"/>
        <v>2592.5585534466377</v>
      </c>
      <c r="L11" s="24">
        <f t="shared" si="18"/>
        <v>28702.297712913012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H'!$B$8:$AV$128, 4)</f>
        <v>16.326865204521603</v>
      </c>
      <c r="S11" s="46">
        <f>VLOOKUP(I11, '[1]Lapse Rates'!$A$4:$F$24, 3)</f>
        <v>2.2232648999999998E-3</v>
      </c>
      <c r="T11" s="56">
        <f t="shared" si="12"/>
        <v>0.91542221713631367</v>
      </c>
      <c r="U11" s="33">
        <f t="shared" si="20"/>
        <v>1.49459751444089E-2</v>
      </c>
      <c r="V11" s="39">
        <f t="shared" si="13"/>
        <v>2.0352260840393447E-3</v>
      </c>
      <c r="W11" s="32">
        <f t="shared" si="21"/>
        <v>0.8984410159078654</v>
      </c>
      <c r="X11" s="32"/>
      <c r="Y11" s="5">
        <f t="shared" si="14"/>
        <v>0</v>
      </c>
      <c r="Z11" s="5">
        <f t="shared" si="14"/>
        <v>5.5129380640378507</v>
      </c>
      <c r="AA11" s="5">
        <f t="shared" si="1"/>
        <v>0</v>
      </c>
      <c r="AB11" s="5">
        <f t="shared" si="5"/>
        <v>5.4106723456917782</v>
      </c>
      <c r="AC11" s="32"/>
      <c r="AD11" s="5">
        <f t="shared" si="6"/>
        <v>232926.09405592229</v>
      </c>
      <c r="AE11" s="5">
        <f t="shared" si="7"/>
        <v>-2329.2609405592229</v>
      </c>
      <c r="AF11" s="5">
        <f t="shared" si="7"/>
        <v>-25787.32151607957</v>
      </c>
      <c r="AG11" s="5">
        <f t="shared" si="15"/>
        <v>-9000.8996652422265</v>
      </c>
      <c r="AH11" s="5">
        <f t="shared" si="8"/>
        <v>195808.61193404128</v>
      </c>
      <c r="AI11" s="42">
        <f t="shared" si="22"/>
        <v>0</v>
      </c>
      <c r="AJ11" s="42">
        <f t="shared" si="16"/>
        <v>22622.090147841198</v>
      </c>
      <c r="AK11" s="42">
        <f t="shared" si="9"/>
        <v>218430.70208188248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259255.85534466375</v>
      </c>
      <c r="K12" s="11">
        <f t="shared" si="17"/>
        <v>2592.5585534466377</v>
      </c>
      <c r="L12" s="24">
        <f t="shared" si="18"/>
        <v>28702.297712913012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H'!$B$8:$AV$128, 4)</f>
        <v>18.168511424347145</v>
      </c>
      <c r="S12" s="46">
        <f>VLOOKUP(I12, '[1]Lapse Rates'!$A$4:$F$24, 3)</f>
        <v>2.1873403E-3</v>
      </c>
      <c r="T12" s="56">
        <f t="shared" si="12"/>
        <v>0.8984410159078654</v>
      </c>
      <c r="U12" s="33">
        <f t="shared" si="20"/>
        <v>1.6323335861624107E-2</v>
      </c>
      <c r="V12" s="39">
        <f t="shared" si="13"/>
        <v>1.9651962412682153E-3</v>
      </c>
      <c r="W12" s="32">
        <f t="shared" si="21"/>
        <v>0.88015248380497313</v>
      </c>
      <c r="X12" s="32"/>
      <c r="Y12" s="5">
        <f t="shared" si="14"/>
        <v>0</v>
      </c>
      <c r="Z12" s="5">
        <f t="shared" si="14"/>
        <v>5.4106723456917782</v>
      </c>
      <c r="AA12" s="5">
        <f t="shared" si="1"/>
        <v>0</v>
      </c>
      <c r="AB12" s="5">
        <f t="shared" si="5"/>
        <v>5.3005335016938515</v>
      </c>
      <c r="AC12" s="32"/>
      <c r="AD12" s="5">
        <f t="shared" si="6"/>
        <v>228184.68502258862</v>
      </c>
      <c r="AE12" s="5">
        <f t="shared" si="7"/>
        <v>-2281.8468502258866</v>
      </c>
      <c r="AF12" s="5">
        <f t="shared" si="7"/>
        <v>-25262.398622930188</v>
      </c>
      <c r="AG12" s="5">
        <f t="shared" si="15"/>
        <v>-9830.3862326100243</v>
      </c>
      <c r="AH12" s="5">
        <f t="shared" si="8"/>
        <v>190810.05331682251</v>
      </c>
      <c r="AI12" s="42">
        <f t="shared" si="22"/>
        <v>0</v>
      </c>
      <c r="AJ12" s="42">
        <f t="shared" si="16"/>
        <v>22161.5992116659</v>
      </c>
      <c r="AK12" s="42">
        <f t="shared" si="9"/>
        <v>212971.6525284884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259255.85534466375</v>
      </c>
      <c r="K13" s="11">
        <f t="shared" si="17"/>
        <v>2592.5585534466377</v>
      </c>
      <c r="L13" s="24">
        <f t="shared" si="18"/>
        <v>28702.297712913012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H'!$B$8:$AV$128, 4)</f>
        <v>20.299532158126404</v>
      </c>
      <c r="S13" s="46">
        <f>VLOOKUP(I13, '[1]Lapse Rates'!$A$4:$F$24, 3)</f>
        <v>1.9768835000000002E-3</v>
      </c>
      <c r="T13" s="56">
        <f t="shared" si="12"/>
        <v>0.88015248380497313</v>
      </c>
      <c r="U13" s="33">
        <f t="shared" si="20"/>
        <v>1.7866683649053878E-2</v>
      </c>
      <c r="V13" s="39">
        <f t="shared" si="13"/>
        <v>1.7399589227180688E-3</v>
      </c>
      <c r="W13" s="32">
        <f t="shared" si="21"/>
        <v>0.86054584123320121</v>
      </c>
      <c r="X13" s="32"/>
      <c r="Y13" s="5">
        <f t="shared" si="14"/>
        <v>0</v>
      </c>
      <c r="Z13" s="5">
        <f t="shared" si="14"/>
        <v>5.3005335016938515</v>
      </c>
      <c r="AA13" s="5">
        <f t="shared" si="1"/>
        <v>0</v>
      </c>
      <c r="AB13" s="5">
        <f t="shared" si="5"/>
        <v>5.1824566142002952</v>
      </c>
      <c r="AC13" s="32"/>
      <c r="AD13" s="5">
        <f t="shared" si="6"/>
        <v>223101.54813220681</v>
      </c>
      <c r="AE13" s="5">
        <f t="shared" si="7"/>
        <v>-2231.0154813220679</v>
      </c>
      <c r="AF13" s="5">
        <f t="shared" si="7"/>
        <v>-24699.642930684517</v>
      </c>
      <c r="AG13" s="5">
        <f t="shared" si="15"/>
        <v>-10759.835027286068</v>
      </c>
      <c r="AH13" s="5">
        <f t="shared" si="8"/>
        <v>185411.05469291416</v>
      </c>
      <c r="AI13" s="42">
        <f t="shared" si="22"/>
        <v>0</v>
      </c>
      <c r="AJ13" s="42">
        <f t="shared" si="16"/>
        <v>21667.919235388312</v>
      </c>
      <c r="AK13" s="42">
        <f t="shared" si="9"/>
        <v>207078.97392830247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36479.973373252928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259255.85534466375</v>
      </c>
      <c r="K14" s="11">
        <f t="shared" si="17"/>
        <v>2592.5585534466377</v>
      </c>
      <c r="L14" s="24">
        <f t="shared" si="18"/>
        <v>28702.297712913012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H'!$B$8:$AV$128, 4)</f>
        <v>22.842607151969055</v>
      </c>
      <c r="S14" s="46">
        <f>VLOOKUP(I14, '[1]Lapse Rates'!$A$4:$F$24, 3)</f>
        <v>1.6914747999999999E-3</v>
      </c>
      <c r="T14" s="56">
        <f t="shared" si="12"/>
        <v>0.86054584123320121</v>
      </c>
      <c r="U14" s="33">
        <f t="shared" si="20"/>
        <v>1.965711058755075E-2</v>
      </c>
      <c r="V14" s="39">
        <f t="shared" si="13"/>
        <v>1.4555916046907608E-3</v>
      </c>
      <c r="W14" s="32">
        <f t="shared" si="21"/>
        <v>0.83943313904095973</v>
      </c>
      <c r="X14" s="32"/>
      <c r="Y14" s="5">
        <f t="shared" si="14"/>
        <v>0</v>
      </c>
      <c r="Z14" s="5">
        <f t="shared" si="14"/>
        <v>5.1824566142002952</v>
      </c>
      <c r="AA14" s="5">
        <f t="shared" si="1"/>
        <v>0</v>
      </c>
      <c r="AB14" s="5">
        <f t="shared" si="5"/>
        <v>5.0553097989149816</v>
      </c>
      <c r="AC14" s="32"/>
      <c r="AD14" s="5">
        <f t="shared" si="6"/>
        <v>217627.95646672006</v>
      </c>
      <c r="AE14" s="5">
        <f t="shared" si="7"/>
        <v>-2176.2795646672007</v>
      </c>
      <c r="AF14" s="5">
        <f t="shared" si="7"/>
        <v>-24093.659866838731</v>
      </c>
      <c r="AG14" s="5">
        <f t="shared" si="15"/>
        <v>-11838.0820520301</v>
      </c>
      <c r="AH14" s="5">
        <f>SUM(AD14:AG14)</f>
        <v>179519.93498318401</v>
      </c>
      <c r="AI14" s="42">
        <f t="shared" si="22"/>
        <v>0</v>
      </c>
      <c r="AJ14" s="42">
        <f t="shared" si="16"/>
        <v>21136.317903085237</v>
      </c>
      <c r="AK14" s="42">
        <f t="shared" si="9"/>
        <v>200656.25288626924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28702.297712913012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259255.85534466375</v>
      </c>
      <c r="K15" s="11">
        <f t="shared" si="17"/>
        <v>2592.5585534466377</v>
      </c>
      <c r="L15" s="24">
        <f t="shared" si="18"/>
        <v>28702.297712913012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H'!$B$8:$AV$128, 4)</f>
        <v>25.786200172546692</v>
      </c>
      <c r="S15" s="46">
        <f>VLOOKUP(I15, '[1]Lapse Rates'!$A$4:$F$24, 3)</f>
        <v>1.5867464999999999E-3</v>
      </c>
      <c r="T15" s="56">
        <f t="shared" si="12"/>
        <v>0.83943313904095973</v>
      </c>
      <c r="U15" s="33">
        <f t="shared" si="20"/>
        <v>2.1645790954779406E-2</v>
      </c>
      <c r="V15" s="39">
        <f t="shared" si="13"/>
        <v>1.3319675953572562E-3</v>
      </c>
      <c r="W15" s="32">
        <f t="shared" si="21"/>
        <v>0.81645538049082311</v>
      </c>
      <c r="X15" s="31"/>
      <c r="Y15" s="5">
        <f t="shared" si="14"/>
        <v>0</v>
      </c>
      <c r="Z15" s="5">
        <f t="shared" si="14"/>
        <v>5.0553097989149816</v>
      </c>
      <c r="AA15" s="5">
        <f t="shared" si="1"/>
        <v>0</v>
      </c>
      <c r="AB15" s="5">
        <f t="shared" si="5"/>
        <v>4.9169310733760794</v>
      </c>
      <c r="AC15" s="32"/>
      <c r="AD15" s="5">
        <f t="shared" si="6"/>
        <v>211670.83801990125</v>
      </c>
      <c r="AE15" s="5">
        <f t="shared" si="7"/>
        <v>-2116.7083801990125</v>
      </c>
      <c r="AF15" s="5">
        <f t="shared" si="7"/>
        <v>-23434.145400157275</v>
      </c>
      <c r="AG15" s="5">
        <f t="shared" si="15"/>
        <v>-13035.723040905847</v>
      </c>
      <c r="AH15" s="5">
        <f t="shared" ref="AH15:AH24" si="23">SUM(AD15:AG15)</f>
        <v>173084.26119863911</v>
      </c>
      <c r="AI15" s="42">
        <f t="shared" si="22"/>
        <v>0</v>
      </c>
      <c r="AJ15" s="42">
        <f t="shared" si="16"/>
        <v>20557.756043546065</v>
      </c>
      <c r="AK15" s="42">
        <f t="shared" ref="AK15:AK24" si="24">SUM(AH15:AJ15)</f>
        <v>193642.01724218519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259255.85534466375</v>
      </c>
      <c r="K16" s="11">
        <f t="shared" si="17"/>
        <v>2592.5585534466377</v>
      </c>
      <c r="L16" s="24">
        <f t="shared" si="18"/>
        <v>28702.297712913012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H'!$B$8:$AV$128, 4)</f>
        <v>29.180637666858704</v>
      </c>
      <c r="S16" s="46">
        <f>VLOOKUP(I16, '[1]Lapse Rates'!$A$4:$F$24, 3)</f>
        <v>1.4412507000000001E-3</v>
      </c>
      <c r="T16" s="56">
        <f t="shared" si="12"/>
        <v>0.81645538049082311</v>
      </c>
      <c r="U16" s="33">
        <f t="shared" si="20"/>
        <v>2.3824688629259967E-2</v>
      </c>
      <c r="V16" s="39">
        <f t="shared" si="13"/>
        <v>1.1767168886511652E-3</v>
      </c>
      <c r="W16" s="32">
        <f t="shared" si="21"/>
        <v>0.79145397497291203</v>
      </c>
      <c r="X16" s="31"/>
      <c r="Y16" s="5">
        <f t="shared" si="14"/>
        <v>0</v>
      </c>
      <c r="Z16" s="5">
        <f t="shared" si="14"/>
        <v>4.9169310733760794</v>
      </c>
      <c r="AA16" s="5">
        <f t="shared" si="1"/>
        <v>0</v>
      </c>
      <c r="AB16" s="5">
        <f t="shared" si="5"/>
        <v>4.766365358939618</v>
      </c>
      <c r="AC16" s="32"/>
      <c r="AD16" s="5">
        <f t="shared" si="6"/>
        <v>205189.07724753642</v>
      </c>
      <c r="AE16" s="5">
        <f t="shared" si="7"/>
        <v>-2051.8907724753644</v>
      </c>
      <c r="AF16" s="5">
        <f t="shared" si="7"/>
        <v>-22716.547615740925</v>
      </c>
      <c r="AG16" s="5">
        <f t="shared" si="15"/>
        <v>-14347.918408510601</v>
      </c>
      <c r="AH16" s="5">
        <f t="shared" si="23"/>
        <v>166072.72045080955</v>
      </c>
      <c r="AI16" s="42">
        <f t="shared" si="22"/>
        <v>0</v>
      </c>
      <c r="AJ16" s="42">
        <f t="shared" si="16"/>
        <v>19928.240344141788</v>
      </c>
      <c r="AK16" s="42">
        <f t="shared" si="24"/>
        <v>186000.96079495133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259255.85534466375</v>
      </c>
      <c r="K17" s="11">
        <f t="shared" si="17"/>
        <v>2592.5585534466377</v>
      </c>
      <c r="L17" s="24">
        <f t="shared" si="18"/>
        <v>28702.297712913012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H'!$B$8:$AV$128, 4)</f>
        <v>33.117076393733633</v>
      </c>
      <c r="S17" s="46">
        <f>VLOOKUP(I17, '[1]Lapse Rates'!$A$4:$F$24, 3)</f>
        <v>1.3481251E-3</v>
      </c>
      <c r="T17" s="56">
        <f t="shared" si="12"/>
        <v>0.79145397497291203</v>
      </c>
      <c r="U17" s="33">
        <f t="shared" si="20"/>
        <v>2.6210641751302072E-2</v>
      </c>
      <c r="V17" s="39">
        <f t="shared" si="13"/>
        <v>1.0669789691557545E-3</v>
      </c>
      <c r="W17" s="32">
        <f t="shared" si="21"/>
        <v>0.76417635425245423</v>
      </c>
      <c r="X17" s="31"/>
      <c r="Y17" s="5">
        <f t="shared" si="14"/>
        <v>0</v>
      </c>
      <c r="Z17" s="5">
        <f t="shared" si="14"/>
        <v>4.766365358939618</v>
      </c>
      <c r="AA17" s="5">
        <f t="shared" si="1"/>
        <v>0</v>
      </c>
      <c r="AB17" s="5">
        <f t="shared" si="5"/>
        <v>4.6020916164510126</v>
      </c>
      <c r="AC17" s="32"/>
      <c r="AD17" s="5">
        <f t="shared" si="6"/>
        <v>198117.19435588681</v>
      </c>
      <c r="AE17" s="5">
        <f t="shared" si="7"/>
        <v>-1981.1719435588682</v>
      </c>
      <c r="AF17" s="5">
        <f t="shared" si="7"/>
        <v>-21933.617224922422</v>
      </c>
      <c r="AG17" s="5">
        <f t="shared" si="15"/>
        <v>-15784.808571244896</v>
      </c>
      <c r="AH17" s="5">
        <f t="shared" si="23"/>
        <v>158417.59661616059</v>
      </c>
      <c r="AI17" s="42">
        <f t="shared" si="22"/>
        <v>0</v>
      </c>
      <c r="AJ17" s="42">
        <f t="shared" si="16"/>
        <v>19241.411379091081</v>
      </c>
      <c r="AK17" s="42">
        <f t="shared" si="24"/>
        <v>177659.00799525168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259255.85534466375</v>
      </c>
      <c r="K18" s="11">
        <f t="shared" si="17"/>
        <v>2592.5585534466377</v>
      </c>
      <c r="L18" s="24">
        <f t="shared" si="18"/>
        <v>28702.297712913012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H'!$B$8:$AV$128, 4)</f>
        <v>37.54174582016956</v>
      </c>
      <c r="S18" s="46">
        <f>VLOOKUP(I18, '[1]Lapse Rates'!$A$4:$F$24, 3)</f>
        <v>1.1365788999999999E-3</v>
      </c>
      <c r="T18" s="56">
        <f t="shared" si="12"/>
        <v>0.76417635425245423</v>
      </c>
      <c r="U18" s="33">
        <f t="shared" si="20"/>
        <v>2.8688514453129487E-2</v>
      </c>
      <c r="V18" s="39">
        <f t="shared" si="13"/>
        <v>8.6854672012226465E-4</v>
      </c>
      <c r="W18" s="32">
        <f t="shared" si="21"/>
        <v>0.73461929307920248</v>
      </c>
      <c r="X18" s="31"/>
      <c r="Y18" s="5">
        <f t="shared" si="14"/>
        <v>0</v>
      </c>
      <c r="Z18" s="5">
        <f t="shared" si="14"/>
        <v>4.6020916164510126</v>
      </c>
      <c r="AA18" s="5">
        <f t="shared" si="1"/>
        <v>0</v>
      </c>
      <c r="AB18" s="5">
        <f t="shared" si="5"/>
        <v>4.42409042251795</v>
      </c>
      <c r="AC18" s="32"/>
      <c r="AD18" s="5">
        <f t="shared" si="6"/>
        <v>190454.35317994087</v>
      </c>
      <c r="AE18" s="5">
        <f t="shared" si="7"/>
        <v>-1904.5435317994088</v>
      </c>
      <c r="AF18" s="5">
        <f t="shared" si="7"/>
        <v>-21085.261655608967</v>
      </c>
      <c r="AG18" s="5">
        <f t="shared" si="15"/>
        <v>-17277.055370593716</v>
      </c>
      <c r="AH18" s="5">
        <f t="shared" si="23"/>
        <v>150187.49262193879</v>
      </c>
      <c r="AI18" s="42">
        <f t="shared" si="22"/>
        <v>0</v>
      </c>
      <c r="AJ18" s="42">
        <f t="shared" si="16"/>
        <v>18497.187791670254</v>
      </c>
      <c r="AK18" s="42">
        <f t="shared" si="24"/>
        <v>168684.68041360905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259255.85534466375</v>
      </c>
      <c r="K19" s="11">
        <f t="shared" si="17"/>
        <v>2592.5585534466377</v>
      </c>
      <c r="L19" s="24">
        <f t="shared" si="18"/>
        <v>28702.297712913012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H'!$B$8:$AV$128, 4)</f>
        <v>42.491999401219502</v>
      </c>
      <c r="S19" s="46">
        <f>VLOOKUP(I19, '[1]Lapse Rates'!$A$4:$F$24, 3)</f>
        <v>1.0075606E-3</v>
      </c>
      <c r="T19" s="56">
        <f t="shared" si="12"/>
        <v>0.73461929307920248</v>
      </c>
      <c r="U19" s="33">
        <f t="shared" si="20"/>
        <v>3.1215442561645764E-2</v>
      </c>
      <c r="V19" s="39">
        <f t="shared" si="13"/>
        <v>7.4017345570645706E-4</v>
      </c>
      <c r="W19" s="32">
        <f t="shared" si="21"/>
        <v>0.70266367706185029</v>
      </c>
      <c r="X19" s="31"/>
      <c r="Y19" s="5">
        <f t="shared" si="14"/>
        <v>0</v>
      </c>
      <c r="Z19" s="5">
        <f t="shared" si="14"/>
        <v>4.42409042251795</v>
      </c>
      <c r="AA19" s="5">
        <f t="shared" si="1"/>
        <v>0</v>
      </c>
      <c r="AB19" s="5">
        <f t="shared" si="5"/>
        <v>4.23164443573281</v>
      </c>
      <c r="AC19" s="32"/>
      <c r="AD19" s="5">
        <f t="shared" si="6"/>
        <v>182169.67261629659</v>
      </c>
      <c r="AE19" s="5">
        <f t="shared" si="7"/>
        <v>-1821.6967261629659</v>
      </c>
      <c r="AF19" s="5">
        <f t="shared" si="7"/>
        <v>-20168.062051079392</v>
      </c>
      <c r="AG19" s="5">
        <f t="shared" si="15"/>
        <v>-18798.844758457366</v>
      </c>
      <c r="AH19" s="5">
        <f t="shared" si="23"/>
        <v>141381.06908059688</v>
      </c>
      <c r="AI19" s="42">
        <f t="shared" si="22"/>
        <v>0</v>
      </c>
      <c r="AJ19" s="42">
        <f t="shared" si="16"/>
        <v>17692.570438092556</v>
      </c>
      <c r="AK19" s="42">
        <f t="shared" si="24"/>
        <v>159073.63951868942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259255.85534466375</v>
      </c>
      <c r="K20" s="11">
        <f t="shared" si="17"/>
        <v>2592.5585534466377</v>
      </c>
      <c r="L20" s="24">
        <f t="shared" si="18"/>
        <v>28702.297712913012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H'!$B$8:$AV$128, 4)</f>
        <v>47.9277773857252</v>
      </c>
      <c r="S20" s="46">
        <f>VLOOKUP(I20, '[1]Lapse Rates'!$A$4:$F$24, 3)</f>
        <v>8.9731130000000002E-4</v>
      </c>
      <c r="T20" s="56">
        <f t="shared" si="12"/>
        <v>0.70266367706185029</v>
      </c>
      <c r="U20" s="33">
        <f t="shared" si="20"/>
        <v>3.3677108291255461E-2</v>
      </c>
      <c r="V20" s="39">
        <f t="shared" si="13"/>
        <v>6.3050805752714906E-4</v>
      </c>
      <c r="W20" s="32">
        <f t="shared" si="21"/>
        <v>0.66835606071306763</v>
      </c>
      <c r="X20" s="31"/>
      <c r="Y20" s="5">
        <f t="shared" si="14"/>
        <v>0</v>
      </c>
      <c r="Z20" s="5">
        <f t="shared" si="14"/>
        <v>4.23164443573281</v>
      </c>
      <c r="AA20" s="5">
        <f t="shared" si="1"/>
        <v>0</v>
      </c>
      <c r="AB20" s="5">
        <f t="shared" si="5"/>
        <v>4.0250340208716997</v>
      </c>
      <c r="AC20" s="32"/>
      <c r="AD20" s="5">
        <f t="shared" si="6"/>
        <v>173275.22219495635</v>
      </c>
      <c r="AE20" s="5">
        <f t="shared" si="7"/>
        <v>-1732.7522219495638</v>
      </c>
      <c r="AF20" s="5">
        <f t="shared" si="7"/>
        <v>-19183.35463281623</v>
      </c>
      <c r="AG20" s="5">
        <f t="shared" si="15"/>
        <v>-20281.331249134484</v>
      </c>
      <c r="AH20" s="5">
        <f>SUM(AD20:AG20)</f>
        <v>132077.78409105609</v>
      </c>
      <c r="AI20" s="42">
        <f t="shared" si="22"/>
        <v>0</v>
      </c>
      <c r="AJ20" s="42">
        <f t="shared" si="16"/>
        <v>16828.731428671112</v>
      </c>
      <c r="AK20" s="42">
        <f t="shared" si="24"/>
        <v>148906.5155197272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259255.85534466375</v>
      </c>
      <c r="K21" s="11">
        <f t="shared" si="17"/>
        <v>2592.5585534466377</v>
      </c>
      <c r="L21" s="24">
        <f t="shared" si="18"/>
        <v>28702.297712913012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H'!$B$8:$AV$128, 4)</f>
        <v>53.93665974025182</v>
      </c>
      <c r="S21" s="46">
        <f>VLOOKUP(I21, '[1]Lapse Rates'!$A$4:$F$24, 3)</f>
        <v>7.4594940000000001E-4</v>
      </c>
      <c r="T21" s="56">
        <f t="shared" si="12"/>
        <v>0.66835606071306763</v>
      </c>
      <c r="U21" s="33">
        <f t="shared" si="20"/>
        <v>3.6048893432015817E-2</v>
      </c>
      <c r="V21" s="39">
        <f t="shared" si="13"/>
        <v>4.9855980247527642E-4</v>
      </c>
      <c r="W21" s="32">
        <f t="shared" si="21"/>
        <v>0.63180860747857659</v>
      </c>
      <c r="X21" s="31"/>
      <c r="Y21" s="5">
        <f t="shared" si="14"/>
        <v>0</v>
      </c>
      <c r="Z21" s="5">
        <f t="shared" si="14"/>
        <v>4.0250340208716997</v>
      </c>
      <c r="AA21" s="5">
        <f t="shared" si="1"/>
        <v>0</v>
      </c>
      <c r="AB21" s="5">
        <f t="shared" si="5"/>
        <v>3.8049346587321571</v>
      </c>
      <c r="AC21" s="32"/>
      <c r="AD21" s="5">
        <f t="shared" si="6"/>
        <v>163800.08094597928</v>
      </c>
      <c r="AE21" s="5">
        <f t="shared" ref="AE21:AF24" si="25">-$W21*K21</f>
        <v>-1638.0008094597931</v>
      </c>
      <c r="AF21" s="5">
        <f t="shared" si="25"/>
        <v>-18134.358749431103</v>
      </c>
      <c r="AG21" s="5">
        <f t="shared" si="15"/>
        <v>-21709.689042669455</v>
      </c>
      <c r="AH21" s="5">
        <f t="shared" si="23"/>
        <v>122318.03234441893</v>
      </c>
      <c r="AI21" s="42">
        <f t="shared" si="22"/>
        <v>0</v>
      </c>
      <c r="AJ21" s="42">
        <f t="shared" si="16"/>
        <v>15908.494917230008</v>
      </c>
      <c r="AK21" s="42">
        <f t="shared" si="24"/>
        <v>138226.52726164894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259255.85534466375</v>
      </c>
      <c r="K22" s="11">
        <f t="shared" si="17"/>
        <v>2592.5585534466377</v>
      </c>
      <c r="L22" s="24">
        <f t="shared" si="18"/>
        <v>28702.297712913012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H'!$B$8:$AV$128, 4)</f>
        <v>60.728169230182644</v>
      </c>
      <c r="S22" s="46">
        <f>VLOOKUP(I22, '[1]Lapse Rates'!$A$4:$F$24, 3)</f>
        <v>5.9837330000000002E-4</v>
      </c>
      <c r="T22" s="56">
        <f t="shared" si="12"/>
        <v>0.63180860747857659</v>
      </c>
      <c r="U22" s="33">
        <f t="shared" si="20"/>
        <v>3.8368580036045041E-2</v>
      </c>
      <c r="V22" s="39">
        <f t="shared" si="13"/>
        <v>3.7805740142536057E-4</v>
      </c>
      <c r="W22" s="32">
        <f t="shared" si="21"/>
        <v>0.59306197004110617</v>
      </c>
      <c r="X22" s="31"/>
      <c r="Y22" s="5">
        <f t="shared" ref="Y22:Z24" si="26">AA21</f>
        <v>0</v>
      </c>
      <c r="Z22" s="5">
        <f t="shared" si="26"/>
        <v>3.8049346587321571</v>
      </c>
      <c r="AA22" s="5">
        <f t="shared" si="1"/>
        <v>0</v>
      </c>
      <c r="AB22" s="5">
        <f t="shared" si="5"/>
        <v>3.5715911715588531</v>
      </c>
      <c r="AC22" s="32"/>
      <c r="AD22" s="5">
        <f t="shared" si="6"/>
        <v>153754.78831539833</v>
      </c>
      <c r="AE22" s="5">
        <f t="shared" si="25"/>
        <v>-1537.5478831539833</v>
      </c>
      <c r="AF22" s="5">
        <f t="shared" si="25"/>
        <v>-17022.241226326529</v>
      </c>
      <c r="AG22" s="5">
        <f t="shared" si="15"/>
        <v>-23106.671586527369</v>
      </c>
      <c r="AH22" s="5">
        <f t="shared" si="23"/>
        <v>112088.32761939045</v>
      </c>
      <c r="AI22" s="42">
        <f t="shared" si="22"/>
        <v>0</v>
      </c>
      <c r="AJ22" s="42">
        <f t="shared" si="16"/>
        <v>14932.884550493192</v>
      </c>
      <c r="AK22" s="42">
        <f t="shared" si="24"/>
        <v>127021.21216988364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259255.85534466375</v>
      </c>
      <c r="K23" s="11">
        <f t="shared" si="17"/>
        <v>2592.5585534466377</v>
      </c>
      <c r="L23" s="24">
        <f t="shared" si="18"/>
        <v>28702.297712913012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H'!$B$8:$AV$128, 4)</f>
        <v>68.395172039671863</v>
      </c>
      <c r="S23" s="46">
        <f>VLOOKUP(I23, '[1]Lapse Rates'!$A$4:$F$24, 3)</f>
        <v>4.66450453E-2</v>
      </c>
      <c r="T23" s="56">
        <f t="shared" si="12"/>
        <v>0.59306197004110617</v>
      </c>
      <c r="U23" s="33">
        <f t="shared" si="20"/>
        <v>4.056257547114818E-2</v>
      </c>
      <c r="V23" s="39">
        <f t="shared" si="13"/>
        <v>2.7663402458274641E-2</v>
      </c>
      <c r="W23" s="32">
        <f t="shared" si="21"/>
        <v>0.5248359921116833</v>
      </c>
      <c r="X23" s="31"/>
      <c r="Y23" s="5">
        <f t="shared" si="26"/>
        <v>0</v>
      </c>
      <c r="Z23" s="5">
        <f t="shared" si="26"/>
        <v>3.5715911715588531</v>
      </c>
      <c r="AA23" s="5">
        <f t="shared" si="1"/>
        <v>0</v>
      </c>
      <c r="AB23" s="5">
        <f t="shared" si="5"/>
        <v>3.160714546934269</v>
      </c>
      <c r="AC23" s="32"/>
      <c r="AD23" s="5">
        <f t="shared" si="6"/>
        <v>136066.80405057967</v>
      </c>
      <c r="AE23" s="5">
        <f t="shared" si="25"/>
        <v>-1360.6680405057966</v>
      </c>
      <c r="AF23" s="5">
        <f t="shared" si="25"/>
        <v>-15063.998896041599</v>
      </c>
      <c r="AG23" s="5">
        <f t="shared" si="15"/>
        <v>-24427.959263414097</v>
      </c>
      <c r="AH23" s="5">
        <f>SUM(AD23:AG23)</f>
        <v>95214.177850618187</v>
      </c>
      <c r="AI23" s="42">
        <f t="shared" si="22"/>
        <v>0</v>
      </c>
      <c r="AJ23" s="42">
        <f t="shared" si="16"/>
        <v>13215.022315682178</v>
      </c>
      <c r="AK23" s="42">
        <f t="shared" si="24"/>
        <v>108429.20016630036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259255.85534466375</v>
      </c>
      <c r="K24" s="11">
        <f t="shared" si="17"/>
        <v>2592.5585534466377</v>
      </c>
      <c r="L24" s="24">
        <f t="shared" si="18"/>
        <v>28702.297712913012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H'!$B$8:$AV$128, 4)</f>
        <v>77.081119835258292</v>
      </c>
      <c r="S24" s="46">
        <f>VLOOKUP(I24, '[1]Lapse Rates'!$A$4:$F$24, 3)</f>
        <v>0</v>
      </c>
      <c r="T24" s="56">
        <f t="shared" si="12"/>
        <v>0.5248359921116833</v>
      </c>
      <c r="U24" s="33">
        <f t="shared" si="20"/>
        <v>4.0454946001817337E-2</v>
      </c>
      <c r="V24" s="39">
        <f t="shared" si="13"/>
        <v>0</v>
      </c>
      <c r="W24" s="32">
        <f t="shared" si="21"/>
        <v>0.48438104610986599</v>
      </c>
      <c r="X24" s="31"/>
      <c r="Y24" s="5">
        <f t="shared" si="26"/>
        <v>0</v>
      </c>
      <c r="Z24" s="5">
        <f t="shared" si="26"/>
        <v>3.160714546934269</v>
      </c>
      <c r="AA24" s="5">
        <f t="shared" si="1"/>
        <v>0</v>
      </c>
      <c r="AB24" s="5">
        <f t="shared" si="5"/>
        <v>2.9170831301769846</v>
      </c>
      <c r="AC24" s="32"/>
      <c r="AD24" s="5">
        <f t="shared" si="6"/>
        <v>125578.62242195632</v>
      </c>
      <c r="AE24" s="5">
        <f t="shared" si="25"/>
        <v>-1255.7862242195633</v>
      </c>
      <c r="AF24" s="5">
        <f t="shared" si="25"/>
        <v>-13902.848991937619</v>
      </c>
      <c r="AG24" s="5">
        <f t="shared" si="15"/>
        <v>-24363.141675728453</v>
      </c>
      <c r="AH24" s="5">
        <f t="shared" si="23"/>
        <v>86056.845530070685</v>
      </c>
      <c r="AI24" s="42">
        <f t="shared" si="22"/>
        <v>0</v>
      </c>
      <c r="AJ24" s="42">
        <f t="shared" si="16"/>
        <v>12196.380297095029</v>
      </c>
      <c r="AK24" s="42">
        <f t="shared" si="24"/>
        <v>98253.225827165719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4383035.10304916</v>
      </c>
      <c r="AE27" s="21">
        <f t="shared" ref="AE27:AJ27" si="27">SUM(AE4:AE24)</f>
        <v>-142380.08939403927</v>
      </c>
      <c r="AF27" s="21">
        <f t="shared" si="27"/>
        <v>-464682.53610250901</v>
      </c>
      <c r="AG27" s="21">
        <f t="shared" si="27"/>
        <v>-275353.97962875769</v>
      </c>
      <c r="AH27" s="21">
        <f>SUM(AH4:AH24)</f>
        <v>3500618.4979238538</v>
      </c>
      <c r="AI27" s="21">
        <f t="shared" si="27"/>
        <v>0</v>
      </c>
      <c r="AJ27" s="21">
        <f t="shared" si="27"/>
        <v>400758.1589939422</v>
      </c>
      <c r="AK27" s="21">
        <f>SUM(AK4:AK24)</f>
        <v>3901376.6569177951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2195902.7054615924</v>
      </c>
      <c r="AE29" s="21">
        <f t="shared" ref="AE29:AK29" si="28">AE4+NPV($D$6,AE5:AE24)</f>
        <v>-120737.46994067289</v>
      </c>
      <c r="AF29" s="21">
        <f t="shared" si="28"/>
        <v>-225076.41186976279</v>
      </c>
      <c r="AG29" s="21">
        <f t="shared" si="28"/>
        <v>-92124.411162691948</v>
      </c>
      <c r="AH29" s="21">
        <f>AH4+NPV($D$6,AH5:AH24)</f>
        <v>1757964.4124884652</v>
      </c>
      <c r="AI29" s="21">
        <f t="shared" si="28"/>
        <v>0</v>
      </c>
      <c r="AJ29" s="21">
        <f t="shared" si="28"/>
        <v>188318.42679949384</v>
      </c>
      <c r="AK29" s="21">
        <f t="shared" si="28"/>
        <v>1946282.839287959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3258508.7242281367</v>
      </c>
      <c r="AE31" s="21">
        <f t="shared" ref="AE31:AJ31" si="29">AE4+NPV($D$7,AE5:AE24)</f>
        <v>-131224.79907891492</v>
      </c>
      <c r="AF31" s="21">
        <f t="shared" si="29"/>
        <v>-341181.96433219686</v>
      </c>
      <c r="AG31" s="21">
        <f t="shared" si="29"/>
        <v>-175409.66935137686</v>
      </c>
      <c r="AH31" s="21">
        <f t="shared" si="29"/>
        <v>2610692.2914656471</v>
      </c>
      <c r="AI31" s="21">
        <f t="shared" si="29"/>
        <v>0</v>
      </c>
      <c r="AJ31" s="21">
        <f t="shared" si="29"/>
        <v>291533.782867359</v>
      </c>
      <c r="AK31" s="21">
        <f>AK4+NPV($D$7,AK5:AK24)</f>
        <v>2902226.0743330074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f>B4</f>
        <v>65</v>
      </c>
      <c r="C36" s="15"/>
      <c r="D36" s="15"/>
      <c r="G36" t="s">
        <v>12</v>
      </c>
      <c r="H36" s="40">
        <v>266996.8104052635</v>
      </c>
    </row>
    <row r="37" spans="1:39" x14ac:dyDescent="0.15">
      <c r="G37" s="49" t="s">
        <v>109</v>
      </c>
      <c r="I37" s="1">
        <v>0</v>
      </c>
      <c r="J37" s="11">
        <f>H$36</f>
        <v>266996.8104052635</v>
      </c>
      <c r="K37" s="11">
        <f>J37*$C$10</f>
        <v>106798.72416210541</v>
      </c>
      <c r="L37" s="24">
        <f>$C$46</f>
        <v>37376.951019951448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266996.8104052635</v>
      </c>
      <c r="AE37" s="5">
        <f>-$W37*K37</f>
        <v>-106798.72416210541</v>
      </c>
      <c r="AF37" s="5">
        <f>-$W37*L37</f>
        <v>-37376.951019951448</v>
      </c>
      <c r="AG37" s="5"/>
      <c r="AH37" s="5">
        <f>SUM(AD37:AG37)</f>
        <v>122821.13522320664</v>
      </c>
      <c r="AI37" s="42">
        <f>Y37-AA37</f>
        <v>0</v>
      </c>
      <c r="AJ37" s="42"/>
      <c r="AK37" s="42">
        <f>SUM(AH37:AJ37)</f>
        <v>122821.13522320664</v>
      </c>
      <c r="AL37" s="6" t="s">
        <v>39</v>
      </c>
      <c r="AM37" s="36">
        <f>AK64</f>
        <v>2908887.1932266853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266996.8104052635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H'!$B$8:$AV$128, 7)</f>
        <v>10.800682751408864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1.0800682751408865E-2</v>
      </c>
      <c r="V38" s="39">
        <f>MIN(S38*T38,T38-U38)</f>
        <v>3.4608985999999998E-3</v>
      </c>
      <c r="W38" s="32">
        <f>T38-SUM(U38:V38)</f>
        <v>0.98573841864859113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5.9364026212432242</v>
      </c>
      <c r="AC38" s="32"/>
      <c r="AD38" s="5">
        <f t="shared" ref="AD38:AD40" si="36">$W38*J38</f>
        <v>263189.01367310213</v>
      </c>
      <c r="AE38" s="5">
        <f t="shared" ref="AE38:AF57" si="37">-$W38*K38</f>
        <v>0</v>
      </c>
      <c r="AF38" s="5">
        <f t="shared" si="37"/>
        <v>0</v>
      </c>
      <c r="AG38" s="5">
        <f>-U38*M38</f>
        <v>-6504.484372698209</v>
      </c>
      <c r="AH38" s="5">
        <f t="shared" ref="AH38:AH46" si="38">SUM(AD38:AG38)</f>
        <v>256684.52930040393</v>
      </c>
      <c r="AI38" s="42">
        <f>-M38*$W37*(N38-N37)/1000</f>
        <v>0</v>
      </c>
      <c r="AJ38" s="42">
        <f>$D$6*SUM(Y38:Z38,AD38:AE38)</f>
        <v>25819.433027980322</v>
      </c>
      <c r="AK38" s="42">
        <f t="shared" ref="AK38" si="39">SUM(AH38:AJ38)</f>
        <v>282503.96232838422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266996.8104052635</v>
      </c>
      <c r="K39" s="11">
        <f t="shared" ref="K39:K57" si="41">J39*$C$11</f>
        <v>2669.9681040526352</v>
      </c>
      <c r="L39" s="24">
        <f>$C$47</f>
        <v>29367.046707793543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H'!$B$8:$AV$128, 7)</f>
        <v>11.872369551031463</v>
      </c>
      <c r="S39" s="46">
        <f>VLOOKUP(I39, '[1]Lapse Rates'!$A$4:$F$24, 3)</f>
        <v>3.2267923000000001E-3</v>
      </c>
      <c r="T39" s="33">
        <f t="shared" ref="T39:T41" si="44">W38</f>
        <v>0.98573841864859113</v>
      </c>
      <c r="U39" s="33">
        <f>T39*R39/1000</f>
        <v>1.1703050786845437E-2</v>
      </c>
      <c r="V39" s="39">
        <f t="shared" ref="V39:V57" si="45">MIN(S39*T39,T39-U39)</f>
        <v>3.1807731391094505E-3</v>
      </c>
      <c r="W39" s="32">
        <f>T39-SUM(U39:V39)</f>
        <v>0.97085459472263624</v>
      </c>
      <c r="X39" s="32"/>
      <c r="Y39" s="5">
        <f t="shared" ref="Y39:Z54" si="46">AA38</f>
        <v>0</v>
      </c>
      <c r="Z39" s="5">
        <f t="shared" si="46"/>
        <v>5.9364026212432242</v>
      </c>
      <c r="AA39" s="5">
        <f>O39*W39</f>
        <v>0</v>
      </c>
      <c r="AB39" s="5">
        <f t="shared" si="35"/>
        <v>5.8467679172521851</v>
      </c>
      <c r="AC39" s="32"/>
      <c r="AD39" s="5">
        <f t="shared" si="36"/>
        <v>259215.08015823865</v>
      </c>
      <c r="AE39" s="5">
        <f t="shared" si="37"/>
        <v>-2592.1508015823865</v>
      </c>
      <c r="AF39" s="5">
        <f t="shared" si="37"/>
        <v>-28511.132229695628</v>
      </c>
      <c r="AG39" s="5">
        <f t="shared" ref="AG39:AG42" si="47">-U39*M39</f>
        <v>-7047.916572311141</v>
      </c>
      <c r="AH39" s="5">
        <f t="shared" si="38"/>
        <v>221063.88055464951</v>
      </c>
      <c r="AI39" s="42">
        <f>-M39*($W38*N39-$W37*N38)/1000</f>
        <v>0</v>
      </c>
      <c r="AJ39" s="42">
        <f t="shared" ref="AJ39:AJ40" si="48">$D$6*SUM(Y39:Z39,AD39:AE39)</f>
        <v>25175.291730985125</v>
      </c>
      <c r="AK39" s="42">
        <f>SUM(AH39:AJ39)</f>
        <v>246239.17228563465</v>
      </c>
      <c r="AL39" s="48" t="s">
        <v>43</v>
      </c>
      <c r="AM39" s="54">
        <f>AK64/AD64</f>
        <v>0.88571672417729552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266996.8104052635</v>
      </c>
      <c r="K40" s="11">
        <f t="shared" si="41"/>
        <v>2669.9681040526352</v>
      </c>
      <c r="L40" s="24">
        <f t="shared" ref="L40:L57" si="49">$C$47</f>
        <v>29367.046707793543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H'!$B$8:$AV$128, 7)</f>
        <v>13.018163069210321</v>
      </c>
      <c r="S40" s="46">
        <f>VLOOKUP(I40, '[1]Lapse Rates'!$A$4:$F$24, 3)</f>
        <v>2.9657235000000001E-3</v>
      </c>
      <c r="T40" s="33">
        <f t="shared" si="44"/>
        <v>0.97085459472263624</v>
      </c>
      <c r="U40" s="33">
        <f t="shared" ref="U40:U57" si="50">T40*R40/1000</f>
        <v>1.2638743430591376E-2</v>
      </c>
      <c r="V40" s="39">
        <f t="shared" si="45"/>
        <v>2.8792862866518984E-3</v>
      </c>
      <c r="W40" s="32">
        <f t="shared" ref="W40:W57" si="51">T40-SUM(U40:V40)</f>
        <v>0.95533656500539299</v>
      </c>
      <c r="X40" s="32"/>
      <c r="Y40" s="5">
        <f t="shared" si="46"/>
        <v>0</v>
      </c>
      <c r="Z40" s="5">
        <f t="shared" si="46"/>
        <v>5.8467679172521851</v>
      </c>
      <c r="AA40" s="5">
        <f t="shared" ref="AA40:AA57" si="52">O40*W40</f>
        <v>0</v>
      </c>
      <c r="AB40" s="5">
        <f t="shared" si="35"/>
        <v>5.7533138420663281</v>
      </c>
      <c r="AC40" s="32"/>
      <c r="AD40" s="5">
        <f t="shared" si="36"/>
        <v>255071.81571996061</v>
      </c>
      <c r="AE40" s="5">
        <f t="shared" si="37"/>
        <v>-2550.7181571996061</v>
      </c>
      <c r="AF40" s="5">
        <f>-$W40*L40</f>
        <v>-28055.413526176417</v>
      </c>
      <c r="AG40" s="5">
        <f t="shared" si="47"/>
        <v>-7611.4178174616136</v>
      </c>
      <c r="AH40" s="5">
        <f t="shared" si="38"/>
        <v>216854.26621912295</v>
      </c>
      <c r="AI40" s="42">
        <f>-M40*($W39*N40-$W38*N39)/1000</f>
        <v>0</v>
      </c>
      <c r="AJ40" s="42">
        <f t="shared" si="48"/>
        <v>24772.893238839537</v>
      </c>
      <c r="AK40" s="42">
        <f t="shared" ref="AK40:AK47" si="53">SUM(AH40:AJ40)</f>
        <v>241627.15945796249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266996.8104052635</v>
      </c>
      <c r="K41" s="11">
        <f t="shared" si="41"/>
        <v>2669.9681040526352</v>
      </c>
      <c r="L41" s="24">
        <f t="shared" si="49"/>
        <v>29367.046707793543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H'!$B$8:$AV$128, 7)</f>
        <v>14.238461832012863</v>
      </c>
      <c r="S41" s="46">
        <f>VLOOKUP(I41, '[1]Lapse Rates'!$A$4:$F$24, 3)</f>
        <v>2.7812204999999998E-3</v>
      </c>
      <c r="T41" s="33">
        <f t="shared" si="44"/>
        <v>0.95533656500539299</v>
      </c>
      <c r="U41" s="33">
        <f t="shared" si="50"/>
        <v>1.3602523217555564E-2</v>
      </c>
      <c r="V41" s="39">
        <f t="shared" si="45"/>
        <v>2.6570016389925815E-3</v>
      </c>
      <c r="W41" s="32">
        <f t="shared" si="51"/>
        <v>0.93907704014884485</v>
      </c>
      <c r="X41" s="32"/>
      <c r="Y41" s="5">
        <f>AA40</f>
        <v>0</v>
      </c>
      <c r="Z41" s="5">
        <f t="shared" si="46"/>
        <v>5.7533138420663281</v>
      </c>
      <c r="AA41" s="5">
        <f t="shared" si="52"/>
        <v>0</v>
      </c>
      <c r="AB41" s="5">
        <f t="shared" si="35"/>
        <v>5.6553942681179867</v>
      </c>
      <c r="AC41" s="32"/>
      <c r="AD41" s="5">
        <f>$W41*J41</f>
        <v>250730.57444455716</v>
      </c>
      <c r="AE41" s="5">
        <f t="shared" si="37"/>
        <v>-2507.3057444455717</v>
      </c>
      <c r="AF41" s="5">
        <f t="shared" si="37"/>
        <v>-27577.91930026764</v>
      </c>
      <c r="AG41" s="5">
        <f t="shared" si="47"/>
        <v>-8191.8339547852693</v>
      </c>
      <c r="AH41" s="5">
        <f t="shared" si="38"/>
        <v>212453.51544505867</v>
      </c>
      <c r="AI41" s="42">
        <f t="shared" ref="AI41:AI57" si="55">-M41*($W40*N41-$W39*N40)/1000</f>
        <v>0</v>
      </c>
      <c r="AJ41" s="42">
        <f>$D$6*SUM(Y41:Z41,AD41:AE41)</f>
        <v>24351.267059568854</v>
      </c>
      <c r="AK41" s="42">
        <f t="shared" si="53"/>
        <v>236804.78250462754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266996.8104052635</v>
      </c>
      <c r="K42" s="11">
        <f t="shared" si="41"/>
        <v>2669.9681040526352</v>
      </c>
      <c r="L42" s="24">
        <f t="shared" si="49"/>
        <v>29367.046707793543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H'!$B$8:$AV$128, 7)</f>
        <v>15.612848946054381</v>
      </c>
      <c r="S42" s="46">
        <f>VLOOKUP(I42, '[1]Lapse Rates'!$A$4:$F$24, 3)</f>
        <v>2.4845683E-3</v>
      </c>
      <c r="T42" s="33">
        <f>W41</f>
        <v>0.93907704014884485</v>
      </c>
      <c r="U42" s="33">
        <f t="shared" si="50"/>
        <v>1.4661667976551759E-2</v>
      </c>
      <c r="V42" s="39">
        <f t="shared" si="45"/>
        <v>2.3332010452116474E-3</v>
      </c>
      <c r="W42" s="32">
        <f t="shared" si="51"/>
        <v>0.92208217112708146</v>
      </c>
      <c r="X42" s="32"/>
      <c r="Y42" s="5">
        <f t="shared" ref="Y42:Z57" si="56">AA41</f>
        <v>0</v>
      </c>
      <c r="Z42" s="5">
        <f t="shared" si="46"/>
        <v>5.6553942681179867</v>
      </c>
      <c r="AA42" s="5">
        <f t="shared" si="52"/>
        <v>0</v>
      </c>
      <c r="AB42" s="5">
        <f t="shared" si="35"/>
        <v>5.5530462383569112</v>
      </c>
      <c r="AC42" s="32"/>
      <c r="AD42" s="5">
        <f t="shared" ref="AD42:AD57" si="57">$W42*J42</f>
        <v>246192.99862249111</v>
      </c>
      <c r="AE42" s="5">
        <f t="shared" si="37"/>
        <v>-2461.9299862249113</v>
      </c>
      <c r="AF42" s="5">
        <f t="shared" si="37"/>
        <v>-27078.830187912681</v>
      </c>
      <c r="AG42" s="5">
        <f t="shared" si="47"/>
        <v>-8829.6816438507904</v>
      </c>
      <c r="AH42" s="5">
        <f t="shared" si="38"/>
        <v>207822.55680450273</v>
      </c>
      <c r="AI42" s="42">
        <f t="shared" si="55"/>
        <v>0</v>
      </c>
      <c r="AJ42" s="42">
        <f t="shared" ref="AJ42:AJ57" si="58">$D$6*SUM(Y42:Z42,AD42:AE42)</f>
        <v>23910.572627395417</v>
      </c>
      <c r="AK42" s="42">
        <f t="shared" si="53"/>
        <v>231733.12943189815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266996.8104052635</v>
      </c>
      <c r="K43" s="11">
        <f t="shared" si="41"/>
        <v>2669.9681040526352</v>
      </c>
      <c r="L43" s="24">
        <f t="shared" si="49"/>
        <v>29367.046707793543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H'!$B$8:$AV$128, 7)</f>
        <v>17.163269795204044</v>
      </c>
      <c r="S43" s="46">
        <f>VLOOKUP(I43, '[1]Lapse Rates'!$A$4:$F$24, 3)</f>
        <v>2.4510465999999999E-3</v>
      </c>
      <c r="T43" s="33">
        <f t="shared" ref="T43:T57" si="59">W42</f>
        <v>0.92208217112708146</v>
      </c>
      <c r="U43" s="33">
        <f t="shared" si="50"/>
        <v>1.5825945076401605E-2</v>
      </c>
      <c r="V43" s="39">
        <f t="shared" si="45"/>
        <v>2.2600663704616512E-3</v>
      </c>
      <c r="W43" s="32">
        <f t="shared" si="51"/>
        <v>0.90399615968021818</v>
      </c>
      <c r="X43" s="32"/>
      <c r="Y43" s="5">
        <f t="shared" si="56"/>
        <v>0</v>
      </c>
      <c r="Z43" s="5">
        <f t="shared" si="46"/>
        <v>5.5530462383569112</v>
      </c>
      <c r="AA43" s="5">
        <f t="shared" si="52"/>
        <v>0</v>
      </c>
      <c r="AB43" s="5">
        <f t="shared" si="35"/>
        <v>5.4441270324805808</v>
      </c>
      <c r="AC43" s="32"/>
      <c r="AD43" s="5">
        <f t="shared" si="57"/>
        <v>241364.09125322552</v>
      </c>
      <c r="AE43" s="5">
        <f t="shared" si="37"/>
        <v>-2413.6409125322552</v>
      </c>
      <c r="AF43" s="5">
        <f t="shared" si="37"/>
        <v>-26547.697444994956</v>
      </c>
      <c r="AG43" s="5">
        <f>-U43*M43</f>
        <v>-9530.8430774162625</v>
      </c>
      <c r="AH43" s="5">
        <f t="shared" si="38"/>
        <v>202871.90981828203</v>
      </c>
      <c r="AI43" s="42">
        <f t="shared" si="55"/>
        <v>0</v>
      </c>
      <c r="AJ43" s="42">
        <f t="shared" si="58"/>
        <v>23441.583932257992</v>
      </c>
      <c r="AK43" s="42">
        <f t="shared" si="53"/>
        <v>226313.49375054002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266996.8104052635</v>
      </c>
      <c r="K44" s="11">
        <f t="shared" si="41"/>
        <v>2669.9681040526352</v>
      </c>
      <c r="L44" s="24">
        <f t="shared" si="49"/>
        <v>29367.046707793543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H'!$B$8:$AV$128, 7)</f>
        <v>18.939933318574692</v>
      </c>
      <c r="S44" s="46">
        <f>VLOOKUP(I44, '[1]Lapse Rates'!$A$4:$F$24, 3)</f>
        <v>2.2232648999999998E-3</v>
      </c>
      <c r="T44" s="33">
        <f t="shared" si="59"/>
        <v>0.90399615968021818</v>
      </c>
      <c r="U44" s="33">
        <f t="shared" si="50"/>
        <v>1.7121626984590934E-2</v>
      </c>
      <c r="V44" s="39">
        <f t="shared" si="45"/>
        <v>2.009822931551824E-3</v>
      </c>
      <c r="W44" s="32">
        <f t="shared" si="51"/>
        <v>0.88486470976407539</v>
      </c>
      <c r="X44" s="32"/>
      <c r="Y44" s="5">
        <f t="shared" si="56"/>
        <v>0</v>
      </c>
      <c r="Z44" s="5">
        <f t="shared" si="46"/>
        <v>5.4441270324805808</v>
      </c>
      <c r="AA44" s="5">
        <f t="shared" si="52"/>
        <v>0</v>
      </c>
      <c r="AB44" s="5">
        <f t="shared" si="35"/>
        <v>5.3289118929650936</v>
      </c>
      <c r="AC44" s="32"/>
      <c r="AD44" s="5">
        <f t="shared" si="57"/>
        <v>236256.05514718735</v>
      </c>
      <c r="AE44" s="5">
        <f t="shared" si="37"/>
        <v>-2362.5605514718736</v>
      </c>
      <c r="AF44" s="5">
        <f t="shared" si="37"/>
        <v>-25985.86326171978</v>
      </c>
      <c r="AG44" s="5">
        <f t="shared" ref="AG44:AG57" si="60">-U44*M44</f>
        <v>-10311.140297303213</v>
      </c>
      <c r="AH44" s="5">
        <f t="shared" si="38"/>
        <v>197596.49103669249</v>
      </c>
      <c r="AI44" s="42">
        <f t="shared" si="55"/>
        <v>0</v>
      </c>
      <c r="AJ44" s="42">
        <f t="shared" si="58"/>
        <v>22945.485888701576</v>
      </c>
      <c r="AK44" s="42">
        <f t="shared" si="53"/>
        <v>220541.97692539406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266996.8104052635</v>
      </c>
      <c r="K45" s="11">
        <f t="shared" si="41"/>
        <v>2669.9681040526352</v>
      </c>
      <c r="L45" s="24">
        <f t="shared" si="49"/>
        <v>29367.046707793543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H'!$B$8:$AV$128, 7)</f>
        <v>20.98974858566304</v>
      </c>
      <c r="S45" s="46">
        <f>VLOOKUP(I45, '[1]Lapse Rates'!$A$4:$F$24, 3)</f>
        <v>2.1873403E-3</v>
      </c>
      <c r="T45" s="33">
        <f t="shared" si="59"/>
        <v>0.88486470976407539</v>
      </c>
      <c r="U45" s="33">
        <f t="shared" si="50"/>
        <v>1.857308779027364E-2</v>
      </c>
      <c r="V45" s="39">
        <f t="shared" si="45"/>
        <v>1.9355002397147656E-3</v>
      </c>
      <c r="W45" s="32">
        <f t="shared" si="51"/>
        <v>0.86435612173408694</v>
      </c>
      <c r="X45" s="32"/>
      <c r="Y45" s="5">
        <f t="shared" si="56"/>
        <v>0</v>
      </c>
      <c r="Z45" s="5">
        <f t="shared" si="46"/>
        <v>5.3289118929650936</v>
      </c>
      <c r="AA45" s="5">
        <f t="shared" si="52"/>
        <v>0</v>
      </c>
      <c r="AB45" s="5">
        <f t="shared" si="35"/>
        <v>5.2054032283579748</v>
      </c>
      <c r="AC45" s="32"/>
      <c r="AD45" s="5">
        <f t="shared" si="57"/>
        <v>230780.32755726486</v>
      </c>
      <c r="AE45" s="5">
        <f t="shared" si="37"/>
        <v>-2307.803275572649</v>
      </c>
      <c r="AF45" s="5">
        <f t="shared" si="37"/>
        <v>-25383.586599132213</v>
      </c>
      <c r="AG45" s="5">
        <f t="shared" si="60"/>
        <v>-11185.252086848704</v>
      </c>
      <c r="AH45" s="5">
        <f t="shared" si="38"/>
        <v>191903.68559571129</v>
      </c>
      <c r="AI45" s="42">
        <f t="shared" si="55"/>
        <v>0</v>
      </c>
      <c r="AJ45" s="42">
        <f t="shared" si="58"/>
        <v>22413.677398290703</v>
      </c>
      <c r="AK45" s="42">
        <f t="shared" si="53"/>
        <v>214317.362994002</v>
      </c>
    </row>
    <row r="46" spans="1:39" ht="15" x14ac:dyDescent="0.2">
      <c r="A46" s="12"/>
      <c r="B46" s="13">
        <v>1</v>
      </c>
      <c r="C46" s="10">
        <f>$H$36*0.14+$B$49</f>
        <v>37376.951019951448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266996.8104052635</v>
      </c>
      <c r="K46" s="11">
        <f t="shared" si="41"/>
        <v>2669.9681040526352</v>
      </c>
      <c r="L46" s="24">
        <f t="shared" si="49"/>
        <v>29367.046707793543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H'!$B$8:$AV$128, 7)</f>
        <v>23.355732908525809</v>
      </c>
      <c r="S46" s="46">
        <f>VLOOKUP(I46, '[1]Lapse Rates'!$A$4:$F$24, 3)</f>
        <v>1.9768835000000002E-3</v>
      </c>
      <c r="T46" s="33">
        <f t="shared" si="59"/>
        <v>0.86435612173408694</v>
      </c>
      <c r="U46" s="33">
        <f t="shared" si="50"/>
        <v>2.0187670717070554E-2</v>
      </c>
      <c r="V46" s="39">
        <f t="shared" si="45"/>
        <v>1.708731355180108E-3</v>
      </c>
      <c r="W46" s="32">
        <f t="shared" si="51"/>
        <v>0.8424597196618363</v>
      </c>
      <c r="X46" s="32"/>
      <c r="Y46" s="5">
        <f t="shared" si="56"/>
        <v>0</v>
      </c>
      <c r="Z46" s="5">
        <f t="shared" si="46"/>
        <v>5.2054032283579748</v>
      </c>
      <c r="AA46" s="5">
        <f t="shared" si="52"/>
        <v>0</v>
      </c>
      <c r="AB46" s="5">
        <f t="shared" si="35"/>
        <v>5.0735367451222801</v>
      </c>
      <c r="AC46" s="32"/>
      <c r="AD46" s="5">
        <f t="shared" si="57"/>
        <v>224934.05804462274</v>
      </c>
      <c r="AE46" s="5">
        <f t="shared" si="37"/>
        <v>-2249.3405804462277</v>
      </c>
      <c r="AF46" s="5">
        <f t="shared" si="37"/>
        <v>-24740.5539367438</v>
      </c>
      <c r="AG46" s="5">
        <f t="shared" si="60"/>
        <v>-12157.600748270683</v>
      </c>
      <c r="AH46" s="5">
        <f t="shared" si="38"/>
        <v>185786.56277916202</v>
      </c>
      <c r="AI46" s="42">
        <f t="shared" si="55"/>
        <v>0</v>
      </c>
      <c r="AJ46" s="42">
        <f t="shared" si="58"/>
        <v>21845.881433292416</v>
      </c>
      <c r="AK46" s="42">
        <f t="shared" si="53"/>
        <v>207632.44421245443</v>
      </c>
    </row>
    <row r="47" spans="1:39" ht="15" x14ac:dyDescent="0.2">
      <c r="A47" s="12"/>
      <c r="B47" s="70" t="s">
        <v>49</v>
      </c>
      <c r="C47" s="72">
        <f>$H$36*0.11+$B$49</f>
        <v>29367.046707793543</v>
      </c>
      <c r="D47" s="1"/>
      <c r="E47" s="1"/>
      <c r="F47" s="1"/>
      <c r="I47" s="2">
        <f t="shared" si="40"/>
        <v>10</v>
      </c>
      <c r="J47" s="11">
        <f t="shared" si="32"/>
        <v>266996.8104052635</v>
      </c>
      <c r="K47" s="11">
        <f t="shared" si="41"/>
        <v>2669.9681040526352</v>
      </c>
      <c r="L47" s="24">
        <f t="shared" si="49"/>
        <v>29367.046707793543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H'!$B$8:$AV$128, 7)</f>
        <v>26.174596297652105</v>
      </c>
      <c r="S47" s="46">
        <f>VLOOKUP(I47, '[1]Lapse Rates'!$A$4:$F$24, 3)</f>
        <v>1.6914747999999999E-3</v>
      </c>
      <c r="T47" s="33">
        <f t="shared" si="59"/>
        <v>0.8424597196618363</v>
      </c>
      <c r="U47" s="33">
        <f t="shared" si="50"/>
        <v>2.2051043059181728E-2</v>
      </c>
      <c r="V47" s="39">
        <f t="shared" si="45"/>
        <v>1.4249993858230605E-3</v>
      </c>
      <c r="W47" s="32">
        <f t="shared" si="51"/>
        <v>0.81898367721683152</v>
      </c>
      <c r="X47" s="32"/>
      <c r="Y47" s="5">
        <f t="shared" si="56"/>
        <v>0</v>
      </c>
      <c r="Z47" s="5">
        <f t="shared" si="46"/>
        <v>5.0735367451222801</v>
      </c>
      <c r="AA47" s="5">
        <f t="shared" si="52"/>
        <v>0</v>
      </c>
      <c r="AB47" s="5">
        <f t="shared" si="35"/>
        <v>4.9321572094661521</v>
      </c>
      <c r="AC47" s="32"/>
      <c r="AD47" s="5">
        <f t="shared" si="57"/>
        <v>218666.0295908679</v>
      </c>
      <c r="AE47" s="5">
        <f t="shared" si="37"/>
        <v>-2186.660295908679</v>
      </c>
      <c r="AF47" s="5">
        <f t="shared" si="37"/>
        <v>-24051.131901747201</v>
      </c>
      <c r="AG47" s="5">
        <f t="shared" si="60"/>
        <v>-13279.777610487952</v>
      </c>
      <c r="AH47" s="5">
        <f>SUM(AD47:AG47)</f>
        <v>179148.45978272407</v>
      </c>
      <c r="AI47" s="42">
        <f t="shared" si="55"/>
        <v>0</v>
      </c>
      <c r="AJ47" s="42">
        <f t="shared" si="58"/>
        <v>21237.123841790195</v>
      </c>
      <c r="AK47" s="42">
        <f t="shared" si="53"/>
        <v>200385.58362451426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266996.8104052635</v>
      </c>
      <c r="K48" s="11">
        <f t="shared" si="41"/>
        <v>2669.9681040526352</v>
      </c>
      <c r="L48" s="24">
        <f t="shared" si="49"/>
        <v>29367.046707793543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H'!$B$8:$AV$128, 7)</f>
        <v>29.427660092565482</v>
      </c>
      <c r="S48" s="46">
        <f>VLOOKUP(I48, '[1]Lapse Rates'!$A$4:$F$24, 3)</f>
        <v>1.5867464999999999E-3</v>
      </c>
      <c r="T48" s="33">
        <f t="shared" si="59"/>
        <v>0.81898367721683152</v>
      </c>
      <c r="U48" s="33">
        <f t="shared" si="50"/>
        <v>2.4100773274496282E-2</v>
      </c>
      <c r="V48" s="39">
        <f t="shared" si="45"/>
        <v>1.2995194833809371E-3</v>
      </c>
      <c r="W48" s="32">
        <f t="shared" si="51"/>
        <v>0.79358338445895427</v>
      </c>
      <c r="X48" s="31"/>
      <c r="Y48" s="5">
        <f t="shared" si="56"/>
        <v>0</v>
      </c>
      <c r="Z48" s="5">
        <f t="shared" si="46"/>
        <v>4.9321572094661521</v>
      </c>
      <c r="AA48" s="5">
        <f t="shared" si="52"/>
        <v>0</v>
      </c>
      <c r="AB48" s="5">
        <f t="shared" si="35"/>
        <v>4.7791892803933154</v>
      </c>
      <c r="AC48" s="32"/>
      <c r="AD48" s="5">
        <f t="shared" si="57"/>
        <v>211884.23244115475</v>
      </c>
      <c r="AE48" s="5">
        <f t="shared" si="37"/>
        <v>-2118.8423244115475</v>
      </c>
      <c r="AF48" s="5">
        <f t="shared" si="37"/>
        <v>-23305.200317934989</v>
      </c>
      <c r="AG48" s="5">
        <f t="shared" si="60"/>
        <v>-14514.184588326621</v>
      </c>
      <c r="AH48" s="5">
        <f t="shared" ref="AH48:AH57" si="61">SUM(AD48:AG48)</f>
        <v>171946.00521048158</v>
      </c>
      <c r="AI48" s="42">
        <f t="shared" si="55"/>
        <v>0</v>
      </c>
      <c r="AJ48" s="42">
        <f t="shared" si="58"/>
        <v>20578.468615074758</v>
      </c>
      <c r="AK48" s="42">
        <f t="shared" ref="AK48:AK57" si="62">SUM(AH48:AJ48)</f>
        <v>192524.47382555634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266996.8104052635</v>
      </c>
      <c r="K49" s="11">
        <f t="shared" si="41"/>
        <v>2669.9681040526352</v>
      </c>
      <c r="L49" s="24">
        <f t="shared" si="49"/>
        <v>29367.046707793543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H'!$B$8:$AV$128, 7)</f>
        <v>33.166861034052019</v>
      </c>
      <c r="S49" s="46">
        <f>VLOOKUP(I49, '[1]Lapse Rates'!$A$4:$F$24, 3)</f>
        <v>1.4412507000000001E-3</v>
      </c>
      <c r="T49" s="33">
        <f t="shared" si="59"/>
        <v>0.79358338445895427</v>
      </c>
      <c r="U49" s="33">
        <f t="shared" si="50"/>
        <v>2.6320669831282815E-2</v>
      </c>
      <c r="V49" s="39">
        <f t="shared" si="45"/>
        <v>1.1437526083598369E-3</v>
      </c>
      <c r="W49" s="32">
        <f t="shared" si="51"/>
        <v>0.76611896201931162</v>
      </c>
      <c r="X49" s="31"/>
      <c r="Y49" s="5">
        <f t="shared" si="56"/>
        <v>0</v>
      </c>
      <c r="Z49" s="5">
        <f t="shared" si="46"/>
        <v>4.7791892803933154</v>
      </c>
      <c r="AA49" s="5">
        <f t="shared" si="52"/>
        <v>0</v>
      </c>
      <c r="AB49" s="5">
        <f t="shared" si="35"/>
        <v>4.61379056377928</v>
      </c>
      <c r="AC49" s="32"/>
      <c r="AD49" s="5">
        <f t="shared" si="57"/>
        <v>204551.31925014741</v>
      </c>
      <c r="AE49" s="5">
        <f t="shared" si="37"/>
        <v>-2045.5131925014744</v>
      </c>
      <c r="AF49" s="5">
        <f t="shared" si="37"/>
        <v>-22498.651341347431</v>
      </c>
      <c r="AG49" s="5">
        <f t="shared" si="60"/>
        <v>-15851.070671823618</v>
      </c>
      <c r="AH49" s="5">
        <f t="shared" si="61"/>
        <v>164156.08404447488</v>
      </c>
      <c r="AI49" s="42">
        <f t="shared" si="55"/>
        <v>0</v>
      </c>
      <c r="AJ49" s="42">
        <f t="shared" si="58"/>
        <v>19866.288412723472</v>
      </c>
      <c r="AK49" s="42">
        <f t="shared" si="62"/>
        <v>184022.37245719833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266996.8104052635</v>
      </c>
      <c r="K50" s="11">
        <f t="shared" si="41"/>
        <v>2669.9681040526352</v>
      </c>
      <c r="L50" s="24">
        <f t="shared" si="49"/>
        <v>29367.046707793543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H'!$B$8:$AV$128, 7)</f>
        <v>37.48952075256129</v>
      </c>
      <c r="S50" s="46">
        <f>VLOOKUP(I50, '[1]Lapse Rates'!$A$4:$F$24, 3)</f>
        <v>1.3481251E-3</v>
      </c>
      <c r="T50" s="33">
        <f t="shared" si="59"/>
        <v>0.76611896201931162</v>
      </c>
      <c r="U50" s="33">
        <f t="shared" si="50"/>
        <v>2.8721432725553699E-2</v>
      </c>
      <c r="V50" s="39">
        <f t="shared" si="45"/>
        <v>1.0328242022841806E-3</v>
      </c>
      <c r="W50" s="32">
        <f t="shared" si="51"/>
        <v>0.73636470509147378</v>
      </c>
      <c r="X50" s="31"/>
      <c r="Y50" s="5">
        <f t="shared" si="56"/>
        <v>0</v>
      </c>
      <c r="Z50" s="5">
        <f t="shared" si="46"/>
        <v>4.61379056377928</v>
      </c>
      <c r="AA50" s="5">
        <f t="shared" si="52"/>
        <v>0</v>
      </c>
      <c r="AB50" s="5">
        <f t="shared" si="35"/>
        <v>4.434601799825332</v>
      </c>
      <c r="AC50" s="32"/>
      <c r="AD50" s="5">
        <f t="shared" si="57"/>
        <v>196607.027554436</v>
      </c>
      <c r="AE50" s="5">
        <f t="shared" si="37"/>
        <v>-1966.0702755443601</v>
      </c>
      <c r="AF50" s="5">
        <f t="shared" si="37"/>
        <v>-21624.856688391927</v>
      </c>
      <c r="AG50" s="5">
        <f t="shared" si="60"/>
        <v>-17296.879708877477</v>
      </c>
      <c r="AH50" s="5">
        <f t="shared" si="61"/>
        <v>155719.22088162223</v>
      </c>
      <c r="AI50" s="42">
        <f t="shared" si="55"/>
        <v>0</v>
      </c>
      <c r="AJ50" s="42">
        <f t="shared" si="58"/>
        <v>19094.730521913578</v>
      </c>
      <c r="AK50" s="42">
        <f t="shared" si="62"/>
        <v>174813.95140353582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266996.8104052635</v>
      </c>
      <c r="K51" s="11">
        <f t="shared" si="41"/>
        <v>2669.9681040526352</v>
      </c>
      <c r="L51" s="24">
        <f t="shared" si="49"/>
        <v>29367.046707793543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H'!$B$8:$AV$128, 7)</f>
        <v>42.327995888651692</v>
      </c>
      <c r="S51" s="46">
        <f>VLOOKUP(I51, '[1]Lapse Rates'!$A$4:$F$24, 3)</f>
        <v>1.1365788999999999E-3</v>
      </c>
      <c r="T51" s="33">
        <f t="shared" si="59"/>
        <v>0.73636470509147378</v>
      </c>
      <c r="U51" s="33">
        <f t="shared" si="50"/>
        <v>3.1168842209660118E-2</v>
      </c>
      <c r="V51" s="39">
        <f t="shared" si="45"/>
        <v>8.3693658651169157E-4</v>
      </c>
      <c r="W51" s="32">
        <f t="shared" si="51"/>
        <v>0.70435892629530195</v>
      </c>
      <c r="X51" s="31"/>
      <c r="Y51" s="5">
        <f t="shared" si="56"/>
        <v>0</v>
      </c>
      <c r="Z51" s="5">
        <f t="shared" si="46"/>
        <v>4.434601799825332</v>
      </c>
      <c r="AA51" s="5">
        <f t="shared" si="52"/>
        <v>0</v>
      </c>
      <c r="AB51" s="5">
        <f t="shared" si="35"/>
        <v>4.241853718238934</v>
      </c>
      <c r="AC51" s="32"/>
      <c r="AD51" s="5">
        <f t="shared" si="57"/>
        <v>188061.58670132171</v>
      </c>
      <c r="AE51" s="5">
        <f t="shared" si="37"/>
        <v>-1880.6158670132172</v>
      </c>
      <c r="AF51" s="5">
        <f t="shared" si="37"/>
        <v>-20684.94148756544</v>
      </c>
      <c r="AG51" s="5">
        <f t="shared" si="60"/>
        <v>-18770.780675081402</v>
      </c>
      <c r="AH51" s="5">
        <f t="shared" si="61"/>
        <v>146725.24867166165</v>
      </c>
      <c r="AI51" s="42">
        <f t="shared" si="55"/>
        <v>0</v>
      </c>
      <c r="AJ51" s="42">
        <f t="shared" si="58"/>
        <v>18264.788273282225</v>
      </c>
      <c r="AK51" s="42">
        <f t="shared" si="62"/>
        <v>164990.03694494389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266996.8104052635</v>
      </c>
      <c r="K52" s="11">
        <f t="shared" si="41"/>
        <v>2669.9681040526352</v>
      </c>
      <c r="L52" s="24">
        <f t="shared" si="49"/>
        <v>29367.046707793543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H'!$B$8:$AV$128, 7)</f>
        <v>47.718054775379798</v>
      </c>
      <c r="S52" s="46">
        <f>VLOOKUP(I52, '[1]Lapse Rates'!$A$4:$F$24, 3)</f>
        <v>1.0075606E-3</v>
      </c>
      <c r="T52" s="33">
        <f t="shared" si="59"/>
        <v>0.70435892629530195</v>
      </c>
      <c r="U52" s="33">
        <f t="shared" si="50"/>
        <v>3.3610637826486919E-2</v>
      </c>
      <c r="V52" s="39">
        <f t="shared" si="45"/>
        <v>7.0968430239345015E-4</v>
      </c>
      <c r="W52" s="32">
        <f t="shared" si="51"/>
        <v>0.67003860416642158</v>
      </c>
      <c r="X52" s="31"/>
      <c r="Y52" s="5">
        <f t="shared" si="56"/>
        <v>0</v>
      </c>
      <c r="Z52" s="5">
        <f t="shared" si="46"/>
        <v>4.241853718238934</v>
      </c>
      <c r="AA52" s="5">
        <f t="shared" si="52"/>
        <v>0</v>
      </c>
      <c r="AB52" s="5">
        <f t="shared" si="35"/>
        <v>4.0351667854853988</v>
      </c>
      <c r="AC52" s="32"/>
      <c r="AD52" s="5">
        <f t="shared" si="57"/>
        <v>178898.17016082947</v>
      </c>
      <c r="AE52" s="5">
        <f t="shared" si="37"/>
        <v>-1788.9817016082948</v>
      </c>
      <c r="AF52" s="5">
        <f t="shared" si="37"/>
        <v>-19677.054984580092</v>
      </c>
      <c r="AG52" s="5">
        <f t="shared" si="60"/>
        <v>-20241.300807607389</v>
      </c>
      <c r="AH52" s="5">
        <f t="shared" si="61"/>
        <v>137190.83266703371</v>
      </c>
      <c r="AI52" s="42">
        <f t="shared" si="55"/>
        <v>0</v>
      </c>
      <c r="AJ52" s="42">
        <f t="shared" si="58"/>
        <v>17374.827513699358</v>
      </c>
      <c r="AK52" s="42">
        <f t="shared" si="62"/>
        <v>154565.66018073307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266996.8104052635</v>
      </c>
      <c r="K53" s="11">
        <f t="shared" si="41"/>
        <v>2669.9681040526352</v>
      </c>
      <c r="L53" s="24">
        <f t="shared" si="49"/>
        <v>29367.046707793543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H'!$B$8:$AV$128, 7)</f>
        <v>53.608308273601537</v>
      </c>
      <c r="S53" s="46">
        <f>VLOOKUP(I53, '[1]Lapse Rates'!$A$4:$F$24, 3)</f>
        <v>8.9731130000000002E-4</v>
      </c>
      <c r="T53" s="33">
        <f t="shared" si="59"/>
        <v>0.67003860416642158</v>
      </c>
      <c r="U53" s="33">
        <f t="shared" si="50"/>
        <v>3.5919636047367205E-2</v>
      </c>
      <c r="V53" s="39">
        <f t="shared" si="45"/>
        <v>6.012332109547572E-4</v>
      </c>
      <c r="W53" s="32">
        <f t="shared" si="51"/>
        <v>0.63351773490809959</v>
      </c>
      <c r="X53" s="31"/>
      <c r="Y53" s="5">
        <f t="shared" si="56"/>
        <v>0</v>
      </c>
      <c r="Z53" s="5">
        <f t="shared" si="46"/>
        <v>4.0351667854853988</v>
      </c>
      <c r="AA53" s="5">
        <f t="shared" si="52"/>
        <v>0</v>
      </c>
      <c r="AB53" s="5">
        <f t="shared" si="35"/>
        <v>3.815227519759699</v>
      </c>
      <c r="AC53" s="32"/>
      <c r="AD53" s="5">
        <f t="shared" si="57"/>
        <v>169147.21455562985</v>
      </c>
      <c r="AE53" s="5">
        <f t="shared" si="37"/>
        <v>-1691.4721455562985</v>
      </c>
      <c r="AF53" s="5">
        <f t="shared" si="37"/>
        <v>-18604.544911261728</v>
      </c>
      <c r="AG53" s="5">
        <f t="shared" si="60"/>
        <v>-21631.846497169903</v>
      </c>
      <c r="AH53" s="5">
        <f t="shared" si="61"/>
        <v>127219.35100164192</v>
      </c>
      <c r="AI53" s="42">
        <f t="shared" si="55"/>
        <v>0</v>
      </c>
      <c r="AJ53" s="42">
        <f t="shared" si="58"/>
        <v>16427.804180289873</v>
      </c>
      <c r="AK53" s="42">
        <f t="shared" si="62"/>
        <v>143647.1551819318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266996.8104052635</v>
      </c>
      <c r="K54" s="11">
        <f t="shared" si="41"/>
        <v>2669.9681040526352</v>
      </c>
      <c r="L54" s="24">
        <f t="shared" si="49"/>
        <v>29367.046707793543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H'!$B$8:$AV$128, 7)</f>
        <v>60.090383907560735</v>
      </c>
      <c r="S54" s="46">
        <f>VLOOKUP(I54, '[1]Lapse Rates'!$A$4:$F$24, 3)</f>
        <v>7.4594940000000001E-4</v>
      </c>
      <c r="T54" s="33">
        <f t="shared" si="59"/>
        <v>0.63351773490809959</v>
      </c>
      <c r="U54" s="33">
        <f t="shared" si="50"/>
        <v>3.8068323902875997E-2</v>
      </c>
      <c r="V54" s="39">
        <f t="shared" si="45"/>
        <v>4.7257217424405597E-4</v>
      </c>
      <c r="W54" s="32">
        <f t="shared" si="51"/>
        <v>0.59497683883097952</v>
      </c>
      <c r="X54" s="31"/>
      <c r="Y54" s="5">
        <f t="shared" si="56"/>
        <v>0</v>
      </c>
      <c r="Z54" s="5">
        <f t="shared" si="46"/>
        <v>3.815227519759699</v>
      </c>
      <c r="AA54" s="5">
        <f t="shared" si="52"/>
        <v>0</v>
      </c>
      <c r="AB54" s="5">
        <f t="shared" si="35"/>
        <v>3.5831230667234197</v>
      </c>
      <c r="AC54" s="32"/>
      <c r="AD54" s="5">
        <f t="shared" si="57"/>
        <v>158856.91823287806</v>
      </c>
      <c r="AE54" s="5">
        <f t="shared" si="37"/>
        <v>-1588.5691823287807</v>
      </c>
      <c r="AF54" s="5">
        <f t="shared" si="37"/>
        <v>-17472.712616004726</v>
      </c>
      <c r="AG54" s="5">
        <f t="shared" si="60"/>
        <v>-22925.848635705108</v>
      </c>
      <c r="AH54" s="5">
        <f t="shared" si="61"/>
        <v>116869.78779883945</v>
      </c>
      <c r="AI54" s="42">
        <f t="shared" si="55"/>
        <v>0</v>
      </c>
      <c r="AJ54" s="42">
        <f t="shared" si="58"/>
        <v>15428.399315678571</v>
      </c>
      <c r="AK54" s="42">
        <f t="shared" si="62"/>
        <v>132298.18711451802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266996.8104052635</v>
      </c>
      <c r="K55" s="11">
        <f t="shared" si="41"/>
        <v>2669.9681040526352</v>
      </c>
      <c r="L55" s="24">
        <f t="shared" si="49"/>
        <v>29367.046707793543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H'!$B$8:$AV$128, 7)</f>
        <v>67.38978238249021</v>
      </c>
      <c r="S55" s="46">
        <f>VLOOKUP(I55, '[1]Lapse Rates'!$A$4:$F$24, 3)</f>
        <v>5.9837330000000002E-4</v>
      </c>
      <c r="T55" s="33">
        <f t="shared" si="59"/>
        <v>0.59497683883097952</v>
      </c>
      <c r="U55" s="33">
        <f t="shared" si="50"/>
        <v>4.0095359691441658E-2</v>
      </c>
      <c r="V55" s="39">
        <f t="shared" si="45"/>
        <v>3.5601825447486137E-4</v>
      </c>
      <c r="W55" s="32">
        <f t="shared" si="51"/>
        <v>0.55452546088506294</v>
      </c>
      <c r="X55" s="31"/>
      <c r="Y55" s="5">
        <f t="shared" si="56"/>
        <v>0</v>
      </c>
      <c r="Z55" s="5">
        <f t="shared" si="56"/>
        <v>3.5831230667234197</v>
      </c>
      <c r="AA55" s="5">
        <f t="shared" si="52"/>
        <v>0</v>
      </c>
      <c r="AB55" s="5">
        <f t="shared" si="35"/>
        <v>3.3395131378335057</v>
      </c>
      <c r="AC55" s="32"/>
      <c r="AD55" s="5">
        <f t="shared" si="57"/>
        <v>148056.5293448205</v>
      </c>
      <c r="AE55" s="5">
        <f t="shared" si="37"/>
        <v>-1480.5652934482052</v>
      </c>
      <c r="AF55" s="5">
        <f t="shared" si="37"/>
        <v>-16284.775110472385</v>
      </c>
      <c r="AG55" s="5">
        <f t="shared" si="60"/>
        <v>-24146.588371617217</v>
      </c>
      <c r="AH55" s="5">
        <f t="shared" si="61"/>
        <v>106144.60056928272</v>
      </c>
      <c r="AI55" s="42">
        <f t="shared" si="55"/>
        <v>0</v>
      </c>
      <c r="AJ55" s="42">
        <f t="shared" si="58"/>
        <v>14379.45357781247</v>
      </c>
      <c r="AK55" s="42">
        <f t="shared" si="62"/>
        <v>120524.05414709519</v>
      </c>
    </row>
    <row r="56" spans="1:37" ht="15" x14ac:dyDescent="0.2">
      <c r="I56" s="2">
        <f t="shared" si="40"/>
        <v>19</v>
      </c>
      <c r="J56" s="11">
        <f t="shared" si="32"/>
        <v>266996.8104052635</v>
      </c>
      <c r="K56" s="11">
        <f t="shared" si="41"/>
        <v>2669.9681040526352</v>
      </c>
      <c r="L56" s="24">
        <f t="shared" si="49"/>
        <v>29367.046707793543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H'!$B$8:$AV$128, 7)</f>
        <v>75.599514698089919</v>
      </c>
      <c r="S56" s="46">
        <f>VLOOKUP(I56, '[1]Lapse Rates'!$A$4:$F$24, 3)</f>
        <v>4.66450453E-2</v>
      </c>
      <c r="T56" s="33">
        <f t="shared" si="59"/>
        <v>0.55452546088506294</v>
      </c>
      <c r="U56" s="33">
        <f t="shared" si="50"/>
        <v>4.1921855730645406E-2</v>
      </c>
      <c r="V56" s="39">
        <f t="shared" si="45"/>
        <v>2.5865865242987139E-2</v>
      </c>
      <c r="W56" s="32">
        <f t="shared" si="51"/>
        <v>0.48673773991143038</v>
      </c>
      <c r="X56" s="31"/>
      <c r="Y56" s="5">
        <f t="shared" si="56"/>
        <v>0</v>
      </c>
      <c r="Z56" s="5">
        <f t="shared" si="56"/>
        <v>3.3395131378335057</v>
      </c>
      <c r="AA56" s="5">
        <f t="shared" si="52"/>
        <v>0</v>
      </c>
      <c r="AB56" s="5">
        <f t="shared" si="35"/>
        <v>2.931275823691208</v>
      </c>
      <c r="AC56" s="32"/>
      <c r="AD56" s="5">
        <f t="shared" si="57"/>
        <v>129957.42406021863</v>
      </c>
      <c r="AE56" s="5">
        <f t="shared" si="37"/>
        <v>-1299.5742406021864</v>
      </c>
      <c r="AF56" s="5">
        <f t="shared" si="37"/>
        <v>-14294.049942424841</v>
      </c>
      <c r="AG56" s="5">
        <f t="shared" si="60"/>
        <v>-25246.557254810854</v>
      </c>
      <c r="AH56" s="5">
        <f t="shared" si="61"/>
        <v>89117.242622380756</v>
      </c>
      <c r="AI56" s="42">
        <f t="shared" si="55"/>
        <v>0</v>
      </c>
      <c r="AJ56" s="42">
        <f t="shared" si="58"/>
        <v>12621.662673543196</v>
      </c>
      <c r="AK56" s="42">
        <f t="shared" si="62"/>
        <v>101738.90529592395</v>
      </c>
    </row>
    <row r="57" spans="1:37" ht="15" x14ac:dyDescent="0.2">
      <c r="I57" s="2">
        <f t="shared" si="40"/>
        <v>20</v>
      </c>
      <c r="J57" s="11">
        <f t="shared" si="32"/>
        <v>266996.8104052635</v>
      </c>
      <c r="K57" s="11">
        <f t="shared" si="41"/>
        <v>2669.9681040526352</v>
      </c>
      <c r="L57" s="24">
        <f t="shared" si="49"/>
        <v>29367.046707793543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H'!$B$8:$AV$128, 7)</f>
        <v>84.866830261571366</v>
      </c>
      <c r="S57" s="46">
        <f>VLOOKUP(I57, '[1]Lapse Rates'!$A$4:$F$24, 3)</f>
        <v>0</v>
      </c>
      <c r="T57" s="33">
        <f t="shared" si="59"/>
        <v>0.48673773991143038</v>
      </c>
      <c r="U57" s="33">
        <f t="shared" si="50"/>
        <v>4.1307889154964229E-2</v>
      </c>
      <c r="V57" s="39">
        <f t="shared" si="45"/>
        <v>0</v>
      </c>
      <c r="W57" s="32">
        <f t="shared" si="51"/>
        <v>0.44542985075646613</v>
      </c>
      <c r="X57" s="31"/>
      <c r="Y57" s="5">
        <f t="shared" si="56"/>
        <v>0</v>
      </c>
      <c r="Z57" s="5">
        <f t="shared" si="56"/>
        <v>2.931275823691208</v>
      </c>
      <c r="AA57" s="5">
        <f t="shared" si="52"/>
        <v>0</v>
      </c>
      <c r="AB57" s="5">
        <f t="shared" si="35"/>
        <v>2.6825077359121585</v>
      </c>
      <c r="AC57" s="32"/>
      <c r="AD57" s="5">
        <f t="shared" si="57"/>
        <v>118928.34941126901</v>
      </c>
      <c r="AE57" s="5">
        <f t="shared" si="37"/>
        <v>-1189.2834941126901</v>
      </c>
      <c r="AF57" s="5">
        <f t="shared" si="37"/>
        <v>-13080.959232210647</v>
      </c>
      <c r="AG57" s="5">
        <f t="shared" si="60"/>
        <v>-24876.808777904953</v>
      </c>
      <c r="AH57" s="5">
        <f t="shared" si="61"/>
        <v>79781.297907040716</v>
      </c>
      <c r="AI57" s="42">
        <f t="shared" si="55"/>
        <v>0</v>
      </c>
      <c r="AJ57" s="42">
        <f t="shared" si="58"/>
        <v>11550.48992463134</v>
      </c>
      <c r="AK57" s="42">
        <f t="shared" si="62"/>
        <v>91331.78783167206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4398345.6263294872</v>
      </c>
      <c r="AE60" s="21">
        <f t="shared" ref="AE60:AK60" si="63">SUM(AE37:AE57)</f>
        <v>-145480.32218461661</v>
      </c>
      <c r="AF60" s="21">
        <f t="shared" si="63"/>
        <v>-462836.82604053605</v>
      </c>
      <c r="AG60" s="21">
        <f t="shared" si="63"/>
        <v>-300151.81417035835</v>
      </c>
      <c r="AH60" s="21">
        <f t="shared" si="63"/>
        <v>3489876.6639339756</v>
      </c>
      <c r="AI60" s="21">
        <f t="shared" si="63"/>
        <v>0</v>
      </c>
      <c r="AJ60" s="21">
        <f t="shared" si="63"/>
        <v>401500.12318775093</v>
      </c>
      <c r="AK60" s="21">
        <f t="shared" si="63"/>
        <v>3891376.7871217271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2226219.0966921146</v>
      </c>
      <c r="AE62" s="21">
        <f t="shared" ref="AE62:AK62" si="64">AE37+NPV($D$6,AE38:AE57)</f>
        <v>-123994.1797572105</v>
      </c>
      <c r="AF62" s="21">
        <f t="shared" si="64"/>
        <v>-226510.20203398145</v>
      </c>
      <c r="AG62" s="21">
        <f t="shared" si="64"/>
        <v>-102796.26697494897</v>
      </c>
      <c r="AH62" s="21">
        <f t="shared" si="64"/>
        <v>1772918.4479259739</v>
      </c>
      <c r="AI62" s="21">
        <f t="shared" si="64"/>
        <v>0</v>
      </c>
      <c r="AJ62" s="21">
        <f t="shared" si="64"/>
        <v>190517.28112657976</v>
      </c>
      <c r="AK62" s="21">
        <f t="shared" si="64"/>
        <v>1963435.7290525534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3284218.434430745</v>
      </c>
      <c r="AE64" s="21">
        <f t="shared" ref="AE64:AK64" si="65">AE37+NPV($D$7,AE38:AE57)</f>
        <v>-134431.54874747308</v>
      </c>
      <c r="AF64" s="21">
        <f t="shared" si="65"/>
        <v>-341311.0875495316</v>
      </c>
      <c r="AG64" s="21">
        <f t="shared" si="65"/>
        <v>-192874.15361560046</v>
      </c>
      <c r="AH64" s="21">
        <f t="shared" si="65"/>
        <v>2615601.6445181402</v>
      </c>
      <c r="AI64" s="21">
        <f t="shared" si="65"/>
        <v>0</v>
      </c>
      <c r="AJ64" s="21">
        <f t="shared" si="65"/>
        <v>293285.54870854534</v>
      </c>
      <c r="AK64" s="21">
        <f t="shared" si="65"/>
        <v>2908887.1932266853</v>
      </c>
    </row>
    <row r="68" spans="1:39" x14ac:dyDescent="0.15">
      <c r="A68" s="43" t="s">
        <v>40</v>
      </c>
      <c r="B68" s="15">
        <f>B4</f>
        <v>65</v>
      </c>
      <c r="C68" s="15"/>
      <c r="D68" s="15"/>
      <c r="G68" t="s">
        <v>12</v>
      </c>
      <c r="H68" s="51">
        <v>277995.30801081774</v>
      </c>
    </row>
    <row r="69" spans="1:39" x14ac:dyDescent="0.15">
      <c r="G69" s="49" t="s">
        <v>111</v>
      </c>
      <c r="I69" s="1">
        <v>0</v>
      </c>
      <c r="J69" s="11">
        <f>H$68</f>
        <v>277995.30801081774</v>
      </c>
      <c r="K69" s="11">
        <f>J69*$C$10</f>
        <v>111198.1232043271</v>
      </c>
      <c r="L69" s="24">
        <f>$C$78</f>
        <v>38914.771645256456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277995.30801081774</v>
      </c>
      <c r="AE69" s="5">
        <f>-$W69*K69</f>
        <v>-111198.1232043271</v>
      </c>
      <c r="AF69" s="5">
        <f>-$W69*L69</f>
        <v>-38914.771645256456</v>
      </c>
      <c r="AG69" s="5"/>
      <c r="AH69" s="5">
        <f>SUM(AD69:AG69)</f>
        <v>127882.41316123417</v>
      </c>
      <c r="AI69" s="42">
        <f>Y69-AA69</f>
        <v>0</v>
      </c>
      <c r="AJ69" s="42"/>
      <c r="AK69" s="42">
        <f>SUM(AH69:AJ69)</f>
        <v>127882.41316123417</v>
      </c>
      <c r="AL69" s="6" t="s">
        <v>39</v>
      </c>
      <c r="AM69" s="36">
        <f>AK96</f>
        <v>3049406.1583713209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277995.30801081774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H'!$B$8:$AV$128, 10)</f>
        <v>10.520872317434542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1.0520872317434541E-2</v>
      </c>
      <c r="V70" s="39">
        <f>MIN(S70*T70,T70-U70)</f>
        <v>3.4608985999999998E-3</v>
      </c>
      <c r="W70" s="32">
        <f>T70-SUM(U70:V70)</f>
        <v>0.98601822908256542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5.9380877208216427</v>
      </c>
      <c r="AC70" s="32"/>
      <c r="AD70" s="5">
        <f t="shared" ref="AD70:AD72" si="74">$W70*J70</f>
        <v>274108.44129808882</v>
      </c>
      <c r="AE70" s="5">
        <f t="shared" ref="AE70:AF89" si="75">-$W70*K70</f>
        <v>0</v>
      </c>
      <c r="AF70" s="5">
        <f t="shared" si="75"/>
        <v>0</v>
      </c>
      <c r="AG70" s="5">
        <f>-U70*M70</f>
        <v>-6335.9744148562859</v>
      </c>
      <c r="AH70" s="5">
        <f t="shared" ref="AH70:AH78" si="76">SUM(AD70:AG70)</f>
        <v>267772.46688323253</v>
      </c>
      <c r="AI70" s="42">
        <f>-M70*$W69*(N70-N69)/1000</f>
        <v>0</v>
      </c>
      <c r="AJ70" s="42">
        <f>$D$6*SUM(Y70:Z70,AD70:AE70)</f>
        <v>26890.628877991516</v>
      </c>
      <c r="AK70" s="42">
        <f t="shared" ref="AK70" si="77">SUM(AH70:AJ70)</f>
        <v>294663.09576122405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277995.30801081774</v>
      </c>
      <c r="K71" s="11">
        <f t="shared" ref="K71:K89" si="79">J71*$C$11</f>
        <v>2779.9530801081773</v>
      </c>
      <c r="L71" s="24">
        <f>$C$79</f>
        <v>30574.912404931918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H'!$B$8:$AV$128, 10)</f>
        <v>11.564795210331164</v>
      </c>
      <c r="S71" s="46">
        <f>VLOOKUP(I71, '[1]Lapse Rates'!$A$4:$F$24, 3)</f>
        <v>3.2267923000000001E-3</v>
      </c>
      <c r="T71" s="33">
        <f t="shared" ref="T71:T73" si="80">W70</f>
        <v>0.98601822908256542</v>
      </c>
      <c r="U71" s="33">
        <f>T71*R71/1000</f>
        <v>1.1403098892993268E-2</v>
      </c>
      <c r="V71" s="39">
        <f t="shared" ref="V71:V89" si="81">MIN(S71*T71,T71-U71)</f>
        <v>3.1816760292632581E-3</v>
      </c>
      <c r="W71" s="32">
        <f>T71-SUM(U71:V71)</f>
        <v>0.97143345416030891</v>
      </c>
      <c r="X71" s="32"/>
      <c r="Y71" s="5">
        <f t="shared" ref="Y71:Z86" si="82">AA70</f>
        <v>0</v>
      </c>
      <c r="Z71" s="5">
        <f t="shared" si="82"/>
        <v>5.9380877208216427</v>
      </c>
      <c r="AA71" s="5">
        <f>O71*W71</f>
        <v>0</v>
      </c>
      <c r="AB71" s="5">
        <f t="shared" si="73"/>
        <v>5.850253976655087</v>
      </c>
      <c r="AC71" s="32"/>
      <c r="AD71" s="5">
        <f t="shared" si="74"/>
        <v>270053.94230130769</v>
      </c>
      <c r="AE71" s="5">
        <f t="shared" si="75"/>
        <v>-2700.5394230130764</v>
      </c>
      <c r="AF71" s="5">
        <f t="shared" si="75"/>
        <v>-29701.492768171891</v>
      </c>
      <c r="AG71" s="5">
        <f t="shared" ref="AG71:AG74" si="83">-U71*M71</f>
        <v>-6867.2768432284429</v>
      </c>
      <c r="AH71" s="5">
        <f t="shared" si="76"/>
        <v>230784.63326689432</v>
      </c>
      <c r="AI71" s="42">
        <f>-M71*($W70*N71-$W69*N70)/1000</f>
        <v>0</v>
      </c>
      <c r="AJ71" s="42">
        <f t="shared" ref="AJ71:AJ72" si="84">$D$6*SUM(Y71:Z71,AD71:AE71)</f>
        <v>26227.951348766121</v>
      </c>
      <c r="AK71" s="42">
        <f>SUM(AH71:AJ71)</f>
        <v>257012.58461566045</v>
      </c>
      <c r="AL71" s="48" t="s">
        <v>59</v>
      </c>
      <c r="AM71" s="54">
        <f>AK96/AD96</f>
        <v>0.88903965764348036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277995.30801081774</v>
      </c>
      <c r="K72" s="11">
        <f t="shared" si="79"/>
        <v>2779.9530801081773</v>
      </c>
      <c r="L72" s="24">
        <f t="shared" ref="L72:L89" si="85">$C$79</f>
        <v>30574.912404931918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H'!$B$8:$AV$128, 10)</f>
        <v>12.680904958609016</v>
      </c>
      <c r="S72" s="46">
        <f>VLOOKUP(I72, '[1]Lapse Rates'!$A$4:$F$24, 3)</f>
        <v>2.9657235000000001E-3</v>
      </c>
      <c r="T72" s="33">
        <f t="shared" si="80"/>
        <v>0.97143345416030891</v>
      </c>
      <c r="U72" s="33">
        <f t="shared" ref="U72:U89" si="86">T72*R72/1000</f>
        <v>1.2318655305820147E-2</v>
      </c>
      <c r="V72" s="39">
        <f t="shared" si="81"/>
        <v>2.8810030236894012E-3</v>
      </c>
      <c r="W72" s="32">
        <f t="shared" ref="W72:W89" si="87">T72-SUM(U72:V72)</f>
        <v>0.95623379583079937</v>
      </c>
      <c r="X72" s="32"/>
      <c r="Y72" s="5">
        <f t="shared" si="82"/>
        <v>0</v>
      </c>
      <c r="Z72" s="5">
        <f t="shared" si="82"/>
        <v>5.850253976655087</v>
      </c>
      <c r="AA72" s="5">
        <f t="shared" ref="AA72:AA89" si="88">O72*W72</f>
        <v>0</v>
      </c>
      <c r="AB72" s="5">
        <f t="shared" si="73"/>
        <v>5.7587172262938644</v>
      </c>
      <c r="AC72" s="32"/>
      <c r="AD72" s="5">
        <f t="shared" si="74"/>
        <v>265828.50860233646</v>
      </c>
      <c r="AE72" s="5">
        <f t="shared" si="75"/>
        <v>-2658.2850860233648</v>
      </c>
      <c r="AF72" s="5">
        <f>-$W72*L72</f>
        <v>-29236.764546162241</v>
      </c>
      <c r="AG72" s="5">
        <f t="shared" si="83"/>
        <v>-7418.6514661687606</v>
      </c>
      <c r="AH72" s="5">
        <f t="shared" si="76"/>
        <v>226514.80750398207</v>
      </c>
      <c r="AI72" s="42">
        <f>-M72*($W71*N72-$W70*N71)/1000</f>
        <v>0</v>
      </c>
      <c r="AJ72" s="42">
        <f t="shared" si="84"/>
        <v>25817.572836865424</v>
      </c>
      <c r="AK72" s="42">
        <f t="shared" ref="AK72:AK79" si="89">SUM(AH72:AJ72)</f>
        <v>252332.38034084748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277995.30801081774</v>
      </c>
      <c r="K73" s="11">
        <f t="shared" si="79"/>
        <v>2779.9530801081773</v>
      </c>
      <c r="L73" s="24">
        <f t="shared" si="85"/>
        <v>30574.912404931918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H'!$B$8:$AV$128, 10)</f>
        <v>13.869589763825999</v>
      </c>
      <c r="S73" s="46">
        <f>VLOOKUP(I73, '[1]Lapse Rates'!$A$4:$F$24, 3)</f>
        <v>2.7812204999999998E-3</v>
      </c>
      <c r="T73" s="33">
        <f t="shared" si="80"/>
        <v>0.95623379583079937</v>
      </c>
      <c r="U73" s="33">
        <f t="shared" si="86"/>
        <v>1.3262570466479336E-2</v>
      </c>
      <c r="V73" s="39">
        <f t="shared" si="81"/>
        <v>2.6594970357574337E-3</v>
      </c>
      <c r="W73" s="32">
        <f t="shared" si="87"/>
        <v>0.94031172832856258</v>
      </c>
      <c r="X73" s="32"/>
      <c r="Y73" s="5">
        <f>AA72</f>
        <v>0</v>
      </c>
      <c r="Z73" s="5">
        <f t="shared" si="82"/>
        <v>5.7587172262938644</v>
      </c>
      <c r="AA73" s="5">
        <f t="shared" si="88"/>
        <v>0</v>
      </c>
      <c r="AB73" s="5">
        <f t="shared" si="73"/>
        <v>5.6628299183958193</v>
      </c>
      <c r="AC73" s="32"/>
      <c r="AD73" s="5">
        <f>$W73*J73</f>
        <v>261402.24854288311</v>
      </c>
      <c r="AE73" s="5">
        <f t="shared" si="75"/>
        <v>-2614.0224854288313</v>
      </c>
      <c r="AF73" s="5">
        <f t="shared" si="75"/>
        <v>-28749.948726975941</v>
      </c>
      <c r="AG73" s="5">
        <f t="shared" si="83"/>
        <v>-7987.1045494573837</v>
      </c>
      <c r="AH73" s="5">
        <f t="shared" si="76"/>
        <v>222051.17278102096</v>
      </c>
      <c r="AI73" s="42">
        <f t="shared" ref="AI73:AI89" si="91">-M73*($W72*N73-$W71*N72)/1000</f>
        <v>0</v>
      </c>
      <c r="AJ73" s="42">
        <f>$D$6*SUM(Y73:Z73,AD73:AE73)</f>
        <v>25387.689906396165</v>
      </c>
      <c r="AK73" s="42">
        <f t="shared" si="89"/>
        <v>247438.86268741713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277995.30801081774</v>
      </c>
      <c r="K74" s="11">
        <f t="shared" si="79"/>
        <v>2779.9530801081773</v>
      </c>
      <c r="L74" s="24">
        <f t="shared" si="85"/>
        <v>30574.912404931918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H'!$B$8:$AV$128, 10)</f>
        <v>15.20837099408406</v>
      </c>
      <c r="S74" s="46">
        <f>VLOOKUP(I74, '[1]Lapse Rates'!$A$4:$F$24, 3)</f>
        <v>2.4845683E-3</v>
      </c>
      <c r="T74" s="33">
        <f>W73</f>
        <v>0.94031172832856258</v>
      </c>
      <c r="U74" s="33">
        <f t="shared" si="86"/>
        <v>1.4300609614509161E-2</v>
      </c>
      <c r="V74" s="39">
        <f t="shared" si="81"/>
        <v>2.3362687123233586E-3</v>
      </c>
      <c r="W74" s="32">
        <f t="shared" si="87"/>
        <v>0.92367485000173011</v>
      </c>
      <c r="X74" s="32"/>
      <c r="Y74" s="5">
        <f t="shared" ref="Y74:Z89" si="92">AA73</f>
        <v>0</v>
      </c>
      <c r="Z74" s="5">
        <f t="shared" si="82"/>
        <v>5.6628299183958193</v>
      </c>
      <c r="AA74" s="5">
        <f t="shared" si="88"/>
        <v>0</v>
      </c>
      <c r="AB74" s="5">
        <f t="shared" si="73"/>
        <v>5.5626378124169191</v>
      </c>
      <c r="AC74" s="32"/>
      <c r="AD74" s="5">
        <f t="shared" ref="AD74:AD88" si="93">$W74*J74</f>
        <v>256777.27442807684</v>
      </c>
      <c r="AE74" s="5">
        <f t="shared" si="75"/>
        <v>-2567.7727442807682</v>
      </c>
      <c r="AF74" s="5">
        <f t="shared" si="75"/>
        <v>-28241.277629441527</v>
      </c>
      <c r="AG74" s="5">
        <f t="shared" si="83"/>
        <v>-8612.2418275362379</v>
      </c>
      <c r="AH74" s="5">
        <f t="shared" si="76"/>
        <v>217355.98222681831</v>
      </c>
      <c r="AI74" s="42">
        <f t="shared" si="91"/>
        <v>0</v>
      </c>
      <c r="AJ74" s="42">
        <f t="shared" ref="AJ74:AJ89" si="94">$D$6*SUM(Y74:Z74,AD74:AE74)</f>
        <v>24938.507638795392</v>
      </c>
      <c r="AK74" s="42">
        <f t="shared" si="89"/>
        <v>242294.48986561369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277995.30801081774</v>
      </c>
      <c r="K75" s="11">
        <f t="shared" si="79"/>
        <v>2779.9530801081773</v>
      </c>
      <c r="L75" s="24">
        <f t="shared" si="85"/>
        <v>30574.912404931918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H'!$B$8:$AV$128, 10)</f>
        <v>16.896483218076519</v>
      </c>
      <c r="S75" s="46">
        <f>VLOOKUP(I75, '[1]Lapse Rates'!$A$4:$F$24, 3)</f>
        <v>2.4510465999999999E-3</v>
      </c>
      <c r="T75" s="33">
        <f t="shared" ref="T75:T89" si="95">W74</f>
        <v>0.92367485000173011</v>
      </c>
      <c r="U75" s="33">
        <f t="shared" si="86"/>
        <v>1.5606856602013578E-2</v>
      </c>
      <c r="V75" s="39">
        <f t="shared" si="81"/>
        <v>2.2639701006022506E-3</v>
      </c>
      <c r="W75" s="32">
        <f t="shared" si="87"/>
        <v>0.90580402329911425</v>
      </c>
      <c r="X75" s="32"/>
      <c r="Y75" s="5">
        <f t="shared" si="92"/>
        <v>0</v>
      </c>
      <c r="Z75" s="5">
        <f t="shared" si="82"/>
        <v>5.5626378124169191</v>
      </c>
      <c r="AA75" s="5">
        <f t="shared" si="88"/>
        <v>0</v>
      </c>
      <c r="AB75" s="5">
        <f t="shared" si="73"/>
        <v>5.4550145114740225</v>
      </c>
      <c r="AC75" s="32"/>
      <c r="AD75" s="5">
        <f t="shared" si="93"/>
        <v>251809.26845447518</v>
      </c>
      <c r="AE75" s="5">
        <f t="shared" si="75"/>
        <v>-2518.092684544752</v>
      </c>
      <c r="AF75" s="5">
        <f t="shared" si="75"/>
        <v>-27694.878668405327</v>
      </c>
      <c r="AG75" s="5">
        <f>-U75*M75</f>
        <v>-9398.9016445740344</v>
      </c>
      <c r="AH75" s="5">
        <f t="shared" si="76"/>
        <v>212197.39545695108</v>
      </c>
      <c r="AI75" s="42">
        <f t="shared" si="91"/>
        <v>0</v>
      </c>
      <c r="AJ75" s="42">
        <f t="shared" si="94"/>
        <v>24456.010037799577</v>
      </c>
      <c r="AK75" s="42">
        <f t="shared" si="89"/>
        <v>236653.40549475065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277995.30801081774</v>
      </c>
      <c r="K76" s="11">
        <f t="shared" si="79"/>
        <v>2779.9530801081773</v>
      </c>
      <c r="L76" s="24">
        <f t="shared" si="85"/>
        <v>30574.912404931918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H'!$B$8:$AV$128, 10)</f>
        <v>18.645530209995808</v>
      </c>
      <c r="S76" s="46">
        <f>VLOOKUP(I76, '[1]Lapse Rates'!$A$4:$F$24, 3)</f>
        <v>2.2232648999999998E-3</v>
      </c>
      <c r="T76" s="33">
        <f t="shared" si="95"/>
        <v>0.90580402329911425</v>
      </c>
      <c r="U76" s="33">
        <f t="shared" si="86"/>
        <v>1.6889196280759383E-2</v>
      </c>
      <c r="V76" s="39">
        <f t="shared" si="81"/>
        <v>2.0138422912797027E-3</v>
      </c>
      <c r="W76" s="32">
        <f t="shared" si="87"/>
        <v>0.88690098472707513</v>
      </c>
      <c r="X76" s="32"/>
      <c r="Y76" s="5">
        <f t="shared" si="92"/>
        <v>0</v>
      </c>
      <c r="Z76" s="5">
        <f t="shared" si="82"/>
        <v>5.4550145114740225</v>
      </c>
      <c r="AA76" s="5">
        <f t="shared" si="88"/>
        <v>0</v>
      </c>
      <c r="AB76" s="5">
        <f t="shared" si="73"/>
        <v>5.3411749313120174</v>
      </c>
      <c r="AC76" s="32"/>
      <c r="AD76" s="5">
        <f t="shared" si="93"/>
        <v>246554.31242430082</v>
      </c>
      <c r="AE76" s="5">
        <f t="shared" si="75"/>
        <v>-2465.5431242430082</v>
      </c>
      <c r="AF76" s="5">
        <f t="shared" si="75"/>
        <v>-27116.919919878183</v>
      </c>
      <c r="AG76" s="5">
        <f t="shared" ref="AG76:AG89" si="96">-U76*M76</f>
        <v>-10171.163786965442</v>
      </c>
      <c r="AH76" s="5">
        <f t="shared" si="76"/>
        <v>206800.68559321418</v>
      </c>
      <c r="AI76" s="42">
        <f t="shared" si="91"/>
        <v>0</v>
      </c>
      <c r="AJ76" s="42">
        <f t="shared" si="94"/>
        <v>23945.643405259249</v>
      </c>
      <c r="AK76" s="42">
        <f t="shared" si="89"/>
        <v>230746.32899847341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277995.30801081774</v>
      </c>
      <c r="K77" s="11">
        <f t="shared" si="79"/>
        <v>2779.9530801081773</v>
      </c>
      <c r="L77" s="24">
        <f t="shared" si="85"/>
        <v>30574.912404931918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H'!$B$8:$AV$128, 10)</f>
        <v>20.663483063606101</v>
      </c>
      <c r="S77" s="46">
        <f>VLOOKUP(I77, '[1]Lapse Rates'!$A$4:$F$24, 3)</f>
        <v>2.1873403E-3</v>
      </c>
      <c r="T77" s="33">
        <f t="shared" si="95"/>
        <v>0.88690098472707513</v>
      </c>
      <c r="U77" s="33">
        <f t="shared" si="86"/>
        <v>1.832646347700349E-2</v>
      </c>
      <c r="V77" s="39">
        <f t="shared" si="81"/>
        <v>1.9399542660032158E-3</v>
      </c>
      <c r="W77" s="32">
        <f t="shared" si="87"/>
        <v>0.86663456698406838</v>
      </c>
      <c r="X77" s="32"/>
      <c r="Y77" s="5">
        <f t="shared" si="92"/>
        <v>0</v>
      </c>
      <c r="Z77" s="5">
        <f t="shared" si="82"/>
        <v>5.3411749313120174</v>
      </c>
      <c r="AA77" s="5">
        <f t="shared" si="88"/>
        <v>0</v>
      </c>
      <c r="AB77" s="5">
        <f t="shared" si="73"/>
        <v>5.2191246864024849</v>
      </c>
      <c r="AC77" s="32"/>
      <c r="AD77" s="5">
        <f t="shared" si="93"/>
        <v>240920.34338155776</v>
      </c>
      <c r="AE77" s="5">
        <f t="shared" si="75"/>
        <v>-2409.2034338155772</v>
      </c>
      <c r="AF77" s="5">
        <f t="shared" si="75"/>
        <v>-26497.275972623993</v>
      </c>
      <c r="AG77" s="5">
        <f t="shared" si="96"/>
        <v>-11036.727773292334</v>
      </c>
      <c r="AH77" s="5">
        <f t="shared" si="76"/>
        <v>200977.13620182587</v>
      </c>
      <c r="AI77" s="42">
        <f t="shared" si="91"/>
        <v>0</v>
      </c>
      <c r="AJ77" s="42">
        <f t="shared" si="94"/>
        <v>23398.466798134275</v>
      </c>
      <c r="AK77" s="42">
        <f t="shared" si="89"/>
        <v>224375.60299996013</v>
      </c>
    </row>
    <row r="78" spans="1:39" ht="15" x14ac:dyDescent="0.2">
      <c r="A78" s="12"/>
      <c r="B78" s="13">
        <v>1</v>
      </c>
      <c r="C78" s="10">
        <f>$H$68*0.14+$B$81</f>
        <v>38914.771645256456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277995.30801081774</v>
      </c>
      <c r="K78" s="11">
        <f t="shared" si="79"/>
        <v>2779.9530801081773</v>
      </c>
      <c r="L78" s="24">
        <f t="shared" si="85"/>
        <v>30574.912404931918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H'!$B$8:$AV$128, 10)</f>
        <v>22.992690428082405</v>
      </c>
      <c r="S78" s="46">
        <f>VLOOKUP(I78, '[1]Lapse Rates'!$A$4:$F$24, 3)</f>
        <v>1.9768835000000002E-3</v>
      </c>
      <c r="T78" s="33">
        <f t="shared" si="95"/>
        <v>0.86663456698406838</v>
      </c>
      <c r="U78" s="33">
        <f t="shared" si="86"/>
        <v>1.9926260312939929E-2</v>
      </c>
      <c r="V78" s="39">
        <f t="shared" si="81"/>
        <v>1.7132355760004496E-3</v>
      </c>
      <c r="W78" s="32">
        <f t="shared" si="87"/>
        <v>0.84499507109512795</v>
      </c>
      <c r="X78" s="32"/>
      <c r="Y78" s="5">
        <f t="shared" si="92"/>
        <v>0</v>
      </c>
      <c r="Z78" s="5">
        <f t="shared" si="82"/>
        <v>5.2191246864024849</v>
      </c>
      <c r="AA78" s="5">
        <f t="shared" si="88"/>
        <v>0</v>
      </c>
      <c r="AB78" s="5">
        <f t="shared" si="73"/>
        <v>5.0888053667054782</v>
      </c>
      <c r="AC78" s="32"/>
      <c r="AD78" s="5">
        <f t="shared" si="93"/>
        <v>234904.66505671293</v>
      </c>
      <c r="AE78" s="5">
        <f t="shared" si="75"/>
        <v>-2349.0466505671293</v>
      </c>
      <c r="AF78" s="5">
        <f t="shared" si="75"/>
        <v>-25835.650281332757</v>
      </c>
      <c r="AG78" s="5">
        <f t="shared" si="96"/>
        <v>-12000.171822001501</v>
      </c>
      <c r="AH78" s="5">
        <f t="shared" si="76"/>
        <v>194719.79630281156</v>
      </c>
      <c r="AI78" s="42">
        <f t="shared" si="91"/>
        <v>0</v>
      </c>
      <c r="AJ78" s="42">
        <f t="shared" si="94"/>
        <v>22814.218161774643</v>
      </c>
      <c r="AK78" s="42">
        <f t="shared" si="89"/>
        <v>217534.01446458622</v>
      </c>
    </row>
    <row r="79" spans="1:39" ht="15" x14ac:dyDescent="0.2">
      <c r="A79" s="12"/>
      <c r="B79" s="70" t="s">
        <v>49</v>
      </c>
      <c r="C79" s="10">
        <f>$H$68*0.11+$B$81</f>
        <v>30574.912404931918</v>
      </c>
      <c r="D79" s="1"/>
      <c r="E79" s="1"/>
      <c r="F79" s="1"/>
      <c r="I79" s="2">
        <f t="shared" si="78"/>
        <v>10</v>
      </c>
      <c r="J79" s="11">
        <f t="shared" si="68"/>
        <v>277995.30801081774</v>
      </c>
      <c r="K79" s="11">
        <f t="shared" si="79"/>
        <v>2779.9530801081773</v>
      </c>
      <c r="L79" s="24">
        <f t="shared" si="85"/>
        <v>30574.912404931918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H'!$B$8:$AV$128, 10)</f>
        <v>25.767737287844042</v>
      </c>
      <c r="S79" s="46">
        <f>VLOOKUP(I79, '[1]Lapse Rates'!$A$4:$F$24, 3)</f>
        <v>1.6914747999999999E-3</v>
      </c>
      <c r="T79" s="33">
        <f t="shared" si="95"/>
        <v>0.84499507109512795</v>
      </c>
      <c r="U79" s="33">
        <f t="shared" si="86"/>
        <v>2.1773611001502356E-2</v>
      </c>
      <c r="V79" s="39">
        <f t="shared" si="81"/>
        <v>1.4292878688816173E-3</v>
      </c>
      <c r="W79" s="32">
        <f t="shared" si="87"/>
        <v>0.82179217222474399</v>
      </c>
      <c r="X79" s="32"/>
      <c r="Y79" s="5">
        <f t="shared" si="92"/>
        <v>0</v>
      </c>
      <c r="Z79" s="5">
        <f t="shared" si="82"/>
        <v>5.0888053667054782</v>
      </c>
      <c r="AA79" s="5">
        <f t="shared" si="88"/>
        <v>0</v>
      </c>
      <c r="AB79" s="5">
        <f t="shared" si="73"/>
        <v>4.9490707808673537</v>
      </c>
      <c r="AC79" s="32"/>
      <c r="AD79" s="5">
        <f t="shared" si="93"/>
        <v>228454.36803849667</v>
      </c>
      <c r="AE79" s="5">
        <f t="shared" si="75"/>
        <v>-2284.5436803849666</v>
      </c>
      <c r="AF79" s="5">
        <f t="shared" si="75"/>
        <v>-25126.223680830273</v>
      </c>
      <c r="AG79" s="5">
        <f t="shared" si="96"/>
        <v>-13112.699979823761</v>
      </c>
      <c r="AH79" s="5">
        <f>SUM(AD79:AG79)</f>
        <v>187930.90069745769</v>
      </c>
      <c r="AI79" s="42">
        <f t="shared" si="91"/>
        <v>0</v>
      </c>
      <c r="AJ79" s="42">
        <f t="shared" si="94"/>
        <v>22187.758981337236</v>
      </c>
      <c r="AK79" s="42">
        <f t="shared" si="89"/>
        <v>210118.65967879494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277995.30801081774</v>
      </c>
      <c r="K80" s="11">
        <f t="shared" si="79"/>
        <v>2779.9530801081773</v>
      </c>
      <c r="L80" s="24">
        <f t="shared" si="85"/>
        <v>30574.912404931918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H'!$B$8:$AV$128, 10)</f>
        <v>28.970235324287259</v>
      </c>
      <c r="S80" s="46">
        <f>VLOOKUP(I80, '[1]Lapse Rates'!$A$4:$F$24, 3)</f>
        <v>1.5867464999999999E-3</v>
      </c>
      <c r="T80" s="33">
        <f t="shared" si="95"/>
        <v>0.82179217222474399</v>
      </c>
      <c r="U80" s="33">
        <f t="shared" si="86"/>
        <v>2.3807512617008038E-2</v>
      </c>
      <c r="V80" s="39">
        <f t="shared" si="81"/>
        <v>1.3039758530050097E-3</v>
      </c>
      <c r="W80" s="32">
        <f t="shared" si="87"/>
        <v>0.79668068375473089</v>
      </c>
      <c r="X80" s="31"/>
      <c r="Y80" s="5">
        <f t="shared" si="92"/>
        <v>0</v>
      </c>
      <c r="Z80" s="5">
        <f t="shared" si="82"/>
        <v>4.9490707808673537</v>
      </c>
      <c r="AA80" s="5">
        <f t="shared" si="88"/>
        <v>0</v>
      </c>
      <c r="AB80" s="5">
        <f t="shared" si="73"/>
        <v>4.7978421149692778</v>
      </c>
      <c r="AC80" s="32"/>
      <c r="AD80" s="5">
        <f t="shared" si="93"/>
        <v>221473.49206666529</v>
      </c>
      <c r="AE80" s="5">
        <f t="shared" si="75"/>
        <v>-2214.7349206666531</v>
      </c>
      <c r="AF80" s="5">
        <f t="shared" si="75"/>
        <v>-24358.442120502164</v>
      </c>
      <c r="AG80" s="5">
        <f t="shared" si="96"/>
        <v>-14337.574515828133</v>
      </c>
      <c r="AH80" s="5">
        <f t="shared" ref="AH80:AH89" si="97">SUM(AD80:AG80)</f>
        <v>180562.74050966834</v>
      </c>
      <c r="AI80" s="42">
        <f t="shared" si="91"/>
        <v>0</v>
      </c>
      <c r="AJ80" s="42">
        <f t="shared" si="94"/>
        <v>21509.769579866072</v>
      </c>
      <c r="AK80" s="42">
        <f t="shared" ref="AK80:AK89" si="98">SUM(AH80:AJ80)</f>
        <v>202072.51008953439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277995.30801081774</v>
      </c>
      <c r="K81" s="11">
        <f t="shared" si="79"/>
        <v>2779.9530801081773</v>
      </c>
      <c r="L81" s="24">
        <f t="shared" si="85"/>
        <v>30574.912404931918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H'!$B$8:$AV$128, 10)</f>
        <v>32.651313971346539</v>
      </c>
      <c r="S81" s="46">
        <f>VLOOKUP(I81, '[1]Lapse Rates'!$A$4:$F$24, 3)</f>
        <v>1.4412507000000001E-3</v>
      </c>
      <c r="T81" s="33">
        <f t="shared" si="95"/>
        <v>0.79668068375473089</v>
      </c>
      <c r="U81" s="33">
        <f t="shared" si="86"/>
        <v>2.6012671140182755E-2</v>
      </c>
      <c r="V81" s="39">
        <f t="shared" si="81"/>
        <v>1.1482165931379846E-3</v>
      </c>
      <c r="W81" s="32">
        <f t="shared" si="87"/>
        <v>0.76951979602141019</v>
      </c>
      <c r="X81" s="31"/>
      <c r="Y81" s="5">
        <f t="shared" si="92"/>
        <v>0</v>
      </c>
      <c r="Z81" s="5">
        <f t="shared" si="82"/>
        <v>4.7978421149692778</v>
      </c>
      <c r="AA81" s="5">
        <f t="shared" si="88"/>
        <v>0</v>
      </c>
      <c r="AB81" s="5">
        <f t="shared" si="73"/>
        <v>4.6342713723817779</v>
      </c>
      <c r="AC81" s="32"/>
      <c r="AD81" s="5">
        <f t="shared" si="93"/>
        <v>213922.89271539357</v>
      </c>
      <c r="AE81" s="5">
        <f t="shared" si="75"/>
        <v>-2139.2289271539357</v>
      </c>
      <c r="AF81" s="5">
        <f t="shared" si="75"/>
        <v>-23528.000357215693</v>
      </c>
      <c r="AG81" s="5">
        <f t="shared" si="96"/>
        <v>-15665.58492808112</v>
      </c>
      <c r="AH81" s="5">
        <f t="shared" si="97"/>
        <v>172590.07850294281</v>
      </c>
      <c r="AI81" s="42">
        <f t="shared" si="91"/>
        <v>0</v>
      </c>
      <c r="AJ81" s="42">
        <f t="shared" si="94"/>
        <v>20776.448085937784</v>
      </c>
      <c r="AK81" s="42">
        <f t="shared" si="98"/>
        <v>193366.5265888806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277995.30801081774</v>
      </c>
      <c r="K82" s="11">
        <f t="shared" si="79"/>
        <v>2779.9530801081773</v>
      </c>
      <c r="L82" s="24">
        <f t="shared" si="85"/>
        <v>30574.912404931918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H'!$B$8:$AV$128, 10)</f>
        <v>36.906782088013699</v>
      </c>
      <c r="S82" s="46">
        <f>VLOOKUP(I82, '[1]Lapse Rates'!$A$4:$F$24, 3)</f>
        <v>1.3481251E-3</v>
      </c>
      <c r="T82" s="33">
        <f t="shared" si="95"/>
        <v>0.76951979602141019</v>
      </c>
      <c r="U82" s="33">
        <f t="shared" si="86"/>
        <v>2.8400499424174934E-2</v>
      </c>
      <c r="V82" s="39">
        <f t="shared" si="81"/>
        <v>1.0374089519633431E-3</v>
      </c>
      <c r="W82" s="32">
        <f t="shared" si="87"/>
        <v>0.74008188764527194</v>
      </c>
      <c r="X82" s="31"/>
      <c r="Y82" s="5">
        <f t="shared" si="92"/>
        <v>0</v>
      </c>
      <c r="Z82" s="5">
        <f t="shared" si="82"/>
        <v>4.6342713723817779</v>
      </c>
      <c r="AA82" s="5">
        <f t="shared" si="88"/>
        <v>0</v>
      </c>
      <c r="AB82" s="5">
        <f t="shared" si="73"/>
        <v>4.4569877511472447</v>
      </c>
      <c r="AC82" s="32"/>
      <c r="AD82" s="5">
        <f t="shared" si="93"/>
        <v>205739.29230917478</v>
      </c>
      <c r="AE82" s="5">
        <f t="shared" si="75"/>
        <v>-2057.3929230917479</v>
      </c>
      <c r="AF82" s="5">
        <f t="shared" si="75"/>
        <v>-22627.938887230855</v>
      </c>
      <c r="AG82" s="5">
        <f t="shared" si="96"/>
        <v>-17103.604367721447</v>
      </c>
      <c r="AH82" s="5">
        <f t="shared" si="97"/>
        <v>163950.35613113074</v>
      </c>
      <c r="AI82" s="42">
        <f t="shared" si="91"/>
        <v>0</v>
      </c>
      <c r="AJ82" s="42">
        <f t="shared" si="94"/>
        <v>19981.648951796378</v>
      </c>
      <c r="AK82" s="42">
        <f t="shared" si="98"/>
        <v>183932.00508292712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277995.30801081774</v>
      </c>
      <c r="K83" s="11">
        <f t="shared" si="79"/>
        <v>2779.9530801081773</v>
      </c>
      <c r="L83" s="24">
        <f t="shared" si="85"/>
        <v>30574.912404931918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H'!$B$8:$AV$128, 10)</f>
        <v>41.670047766030166</v>
      </c>
      <c r="S83" s="46">
        <f>VLOOKUP(I83, '[1]Lapse Rates'!$A$4:$F$24, 3)</f>
        <v>1.1365788999999999E-3</v>
      </c>
      <c r="T83" s="33">
        <f t="shared" si="95"/>
        <v>0.74008188764527194</v>
      </c>
      <c r="U83" s="33">
        <f t="shared" si="86"/>
        <v>3.0839247608952253E-2</v>
      </c>
      <c r="V83" s="39">
        <f t="shared" si="81"/>
        <v>8.411614577697867E-4</v>
      </c>
      <c r="W83" s="32">
        <f t="shared" si="87"/>
        <v>0.70840147857854996</v>
      </c>
      <c r="X83" s="31"/>
      <c r="Y83" s="5">
        <f t="shared" si="92"/>
        <v>0</v>
      </c>
      <c r="Z83" s="5">
        <f t="shared" si="82"/>
        <v>4.4569877511472447</v>
      </c>
      <c r="AA83" s="5">
        <f t="shared" si="88"/>
        <v>0</v>
      </c>
      <c r="AB83" s="5">
        <f t="shared" si="73"/>
        <v>4.2661991404288155</v>
      </c>
      <c r="AC83" s="32"/>
      <c r="AD83" s="5">
        <f t="shared" si="93"/>
        <v>196932.2872327627</v>
      </c>
      <c r="AE83" s="5">
        <f t="shared" si="75"/>
        <v>-1969.322872327627</v>
      </c>
      <c r="AF83" s="5">
        <f t="shared" si="75"/>
        <v>-21659.313155063421</v>
      </c>
      <c r="AG83" s="5">
        <f t="shared" si="96"/>
        <v>-18572.289248291705</v>
      </c>
      <c r="AH83" s="5">
        <f t="shared" si="97"/>
        <v>154731.36195707993</v>
      </c>
      <c r="AI83" s="42">
        <f t="shared" si="91"/>
        <v>0</v>
      </c>
      <c r="AJ83" s="42">
        <f t="shared" si="94"/>
        <v>19126.304034257068</v>
      </c>
      <c r="AK83" s="42">
        <f t="shared" si="98"/>
        <v>173857.66599133701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277995.30801081774</v>
      </c>
      <c r="K84" s="11">
        <f t="shared" si="79"/>
        <v>2779.9530801081773</v>
      </c>
      <c r="L84" s="24">
        <f t="shared" si="85"/>
        <v>30574.912404931918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H'!$B$8:$AV$128, 10)</f>
        <v>46.976323354000833</v>
      </c>
      <c r="S84" s="46">
        <f>VLOOKUP(I84, '[1]Lapse Rates'!$A$4:$F$24, 3)</f>
        <v>1.0075606E-3</v>
      </c>
      <c r="T84" s="33">
        <f t="shared" si="95"/>
        <v>0.70840147857854996</v>
      </c>
      <c r="U84" s="33">
        <f t="shared" si="86"/>
        <v>3.3278096922158253E-2</v>
      </c>
      <c r="V84" s="39">
        <f t="shared" si="81"/>
        <v>7.1375741879749091E-4</v>
      </c>
      <c r="W84" s="32">
        <f t="shared" si="87"/>
        <v>0.67440962423759421</v>
      </c>
      <c r="X84" s="31"/>
      <c r="Y84" s="5">
        <f t="shared" si="92"/>
        <v>0</v>
      </c>
      <c r="Z84" s="5">
        <f t="shared" si="82"/>
        <v>4.2661991404288155</v>
      </c>
      <c r="AA84" s="5">
        <f t="shared" si="88"/>
        <v>0</v>
      </c>
      <c r="AB84" s="5">
        <f t="shared" si="73"/>
        <v>4.0614903359498209</v>
      </c>
      <c r="AC84" s="32"/>
      <c r="AD84" s="5">
        <f t="shared" si="93"/>
        <v>187482.71121538986</v>
      </c>
      <c r="AE84" s="5">
        <f t="shared" si="75"/>
        <v>-1874.8271121538985</v>
      </c>
      <c r="AF84" s="5">
        <f t="shared" si="75"/>
        <v>-20620.015186107492</v>
      </c>
      <c r="AG84" s="5">
        <f t="shared" si="96"/>
        <v>-20041.035031334442</v>
      </c>
      <c r="AH84" s="5">
        <f t="shared" si="97"/>
        <v>144946.83388579404</v>
      </c>
      <c r="AI84" s="42">
        <f t="shared" si="91"/>
        <v>0</v>
      </c>
      <c r="AJ84" s="42">
        <f t="shared" si="94"/>
        <v>18208.551944663126</v>
      </c>
      <c r="AK84" s="42">
        <f t="shared" si="98"/>
        <v>163155.38583045718</v>
      </c>
    </row>
    <row r="85" spans="1:37" ht="15" x14ac:dyDescent="0.2">
      <c r="I85" s="2">
        <f t="shared" si="78"/>
        <v>16</v>
      </c>
      <c r="J85" s="11">
        <f t="shared" si="68"/>
        <v>277995.30801081774</v>
      </c>
      <c r="K85" s="11">
        <f t="shared" si="79"/>
        <v>2779.9530801081773</v>
      </c>
      <c r="L85" s="24">
        <f t="shared" si="85"/>
        <v>30574.912404931918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H'!$B$8:$AV$128, 10)</f>
        <v>52.775018507690625</v>
      </c>
      <c r="S85" s="46">
        <f>VLOOKUP(I85, '[1]Lapse Rates'!$A$4:$F$24, 3)</f>
        <v>8.9731130000000002E-4</v>
      </c>
      <c r="T85" s="33">
        <f t="shared" si="95"/>
        <v>0.67440962423759421</v>
      </c>
      <c r="U85" s="33">
        <f t="shared" si="86"/>
        <v>3.5591980400903715E-2</v>
      </c>
      <c r="V85" s="39">
        <f t="shared" si="81"/>
        <v>6.0515537665714722E-4</v>
      </c>
      <c r="W85" s="32">
        <f t="shared" si="87"/>
        <v>0.63821248846003331</v>
      </c>
      <c r="X85" s="31"/>
      <c r="Y85" s="5">
        <f t="shared" si="92"/>
        <v>0</v>
      </c>
      <c r="Z85" s="5">
        <f t="shared" si="82"/>
        <v>4.0614903359498209</v>
      </c>
      <c r="AA85" s="5">
        <f t="shared" si="88"/>
        <v>0</v>
      </c>
      <c r="AB85" s="5">
        <f t="shared" si="73"/>
        <v>3.8435006871279738</v>
      </c>
      <c r="AC85" s="32"/>
      <c r="AD85" s="5">
        <f t="shared" si="93"/>
        <v>177420.07730579743</v>
      </c>
      <c r="AE85" s="5">
        <f t="shared" si="75"/>
        <v>-1774.2007730579742</v>
      </c>
      <c r="AF85" s="5">
        <f t="shared" si="75"/>
        <v>-19513.29093039914</v>
      </c>
      <c r="AG85" s="5">
        <f t="shared" si="96"/>
        <v>-21434.522764855843</v>
      </c>
      <c r="AH85" s="5">
        <f t="shared" si="97"/>
        <v>134698.06283748447</v>
      </c>
      <c r="AI85" s="42">
        <f t="shared" si="91"/>
        <v>0</v>
      </c>
      <c r="AJ85" s="42">
        <f t="shared" si="94"/>
        <v>17231.258920063698</v>
      </c>
      <c r="AK85" s="42">
        <f t="shared" si="98"/>
        <v>151929.32175754817</v>
      </c>
    </row>
    <row r="86" spans="1:37" ht="15" x14ac:dyDescent="0.2">
      <c r="I86" s="2">
        <f t="shared" si="78"/>
        <v>17</v>
      </c>
      <c r="J86" s="11">
        <f t="shared" si="68"/>
        <v>277995.30801081774</v>
      </c>
      <c r="K86" s="11">
        <f t="shared" si="79"/>
        <v>2779.9530801081773</v>
      </c>
      <c r="L86" s="24">
        <f t="shared" si="85"/>
        <v>30574.912404931918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H'!$B$8:$AV$128, 10)</f>
        <v>59.156336489308494</v>
      </c>
      <c r="S86" s="46">
        <f>VLOOKUP(I86, '[1]Lapse Rates'!$A$4:$F$24, 3)</f>
        <v>7.4594940000000001E-4</v>
      </c>
      <c r="T86" s="33">
        <f t="shared" si="95"/>
        <v>0.63821248846003331</v>
      </c>
      <c r="U86" s="33">
        <f t="shared" si="86"/>
        <v>3.7754312719020647E-2</v>
      </c>
      <c r="V86" s="39">
        <f t="shared" si="81"/>
        <v>4.7607422283926879E-4</v>
      </c>
      <c r="W86" s="32">
        <f t="shared" si="87"/>
        <v>0.59998210151817344</v>
      </c>
      <c r="X86" s="31"/>
      <c r="Y86" s="5">
        <f t="shared" si="92"/>
        <v>0</v>
      </c>
      <c r="Z86" s="5">
        <f t="shared" si="82"/>
        <v>3.8435006871279738</v>
      </c>
      <c r="AA86" s="5">
        <f t="shared" si="88"/>
        <v>0</v>
      </c>
      <c r="AB86" s="5">
        <f t="shared" si="73"/>
        <v>3.6132662101518807</v>
      </c>
      <c r="AC86" s="32"/>
      <c r="AD86" s="5">
        <f t="shared" si="93"/>
        <v>166792.20911252234</v>
      </c>
      <c r="AE86" s="5">
        <f t="shared" si="75"/>
        <v>-1667.9220911252235</v>
      </c>
      <c r="AF86" s="5">
        <f t="shared" si="75"/>
        <v>-18344.400198445121</v>
      </c>
      <c r="AG86" s="5">
        <f t="shared" si="96"/>
        <v>-22736.741994463086</v>
      </c>
      <c r="AH86" s="5">
        <f t="shared" si="97"/>
        <v>124043.1448284889</v>
      </c>
      <c r="AI86" s="42">
        <f t="shared" si="91"/>
        <v>0</v>
      </c>
      <c r="AJ86" s="42">
        <f t="shared" si="94"/>
        <v>16199.069604216465</v>
      </c>
      <c r="AK86" s="42">
        <f t="shared" si="98"/>
        <v>140242.21443270537</v>
      </c>
    </row>
    <row r="87" spans="1:37" ht="15" x14ac:dyDescent="0.2">
      <c r="I87" s="2">
        <f t="shared" si="78"/>
        <v>18</v>
      </c>
      <c r="J87" s="11">
        <f t="shared" si="68"/>
        <v>277995.30801081774</v>
      </c>
      <c r="K87" s="11">
        <f t="shared" si="79"/>
        <v>2779.9530801081773</v>
      </c>
      <c r="L87" s="24">
        <f t="shared" si="85"/>
        <v>30574.912404931918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H'!$B$8:$AV$128, 10)</f>
        <v>66.342272811777946</v>
      </c>
      <c r="S87" s="46">
        <f>VLOOKUP(I87, '[1]Lapse Rates'!$A$4:$F$24, 3)</f>
        <v>5.9837330000000002E-4</v>
      </c>
      <c r="T87" s="33">
        <f t="shared" si="95"/>
        <v>0.59998210151817344</v>
      </c>
      <c r="U87" s="33">
        <f t="shared" si="86"/>
        <v>3.9804176261102511E-2</v>
      </c>
      <c r="V87" s="39">
        <f t="shared" si="81"/>
        <v>3.5901327002636448E-4</v>
      </c>
      <c r="W87" s="32">
        <f t="shared" si="87"/>
        <v>0.55981891198704459</v>
      </c>
      <c r="X87" s="31"/>
      <c r="Y87" s="5">
        <f t="shared" si="92"/>
        <v>0</v>
      </c>
      <c r="Z87" s="5">
        <f t="shared" si="92"/>
        <v>3.6132662101518807</v>
      </c>
      <c r="AA87" s="5">
        <f t="shared" si="88"/>
        <v>0</v>
      </c>
      <c r="AB87" s="5">
        <f t="shared" si="73"/>
        <v>3.3713918354704586</v>
      </c>
      <c r="AC87" s="32"/>
      <c r="AD87" s="5">
        <f t="shared" si="93"/>
        <v>155627.03086811933</v>
      </c>
      <c r="AE87" s="5">
        <f t="shared" si="75"/>
        <v>-1556.2703086811932</v>
      </c>
      <c r="AF87" s="5">
        <f t="shared" si="75"/>
        <v>-17116.414196628179</v>
      </c>
      <c r="AG87" s="5">
        <f t="shared" si="96"/>
        <v>-23971.229265547503</v>
      </c>
      <c r="AH87" s="5">
        <f t="shared" si="97"/>
        <v>112983.11709726247</v>
      </c>
      <c r="AI87" s="42">
        <f t="shared" si="91"/>
        <v>0</v>
      </c>
      <c r="AJ87" s="42">
        <f t="shared" si="94"/>
        <v>15114.696072296099</v>
      </c>
      <c r="AK87" s="42">
        <f t="shared" si="98"/>
        <v>128097.81316955856</v>
      </c>
    </row>
    <row r="88" spans="1:37" ht="15" x14ac:dyDescent="0.2">
      <c r="I88" s="2">
        <f t="shared" si="78"/>
        <v>19</v>
      </c>
      <c r="J88" s="11">
        <f t="shared" si="68"/>
        <v>277995.30801081774</v>
      </c>
      <c r="K88" s="11">
        <f t="shared" si="79"/>
        <v>2779.9530801081773</v>
      </c>
      <c r="L88" s="24">
        <f t="shared" si="85"/>
        <v>30574.912404931918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H'!$B$8:$AV$128, 10)</f>
        <v>74.424392707964174</v>
      </c>
      <c r="S88" s="46">
        <f>VLOOKUP(I88, '[1]Lapse Rates'!$A$4:$F$24, 3)</f>
        <v>4.66450453E-2</v>
      </c>
      <c r="T88" s="33">
        <f t="shared" si="95"/>
        <v>0.55981891198704459</v>
      </c>
      <c r="U88" s="33">
        <f t="shared" si="86"/>
        <v>4.1664182551069039E-2</v>
      </c>
      <c r="V88" s="39">
        <f t="shared" si="81"/>
        <v>2.6112778509432409E-2</v>
      </c>
      <c r="W88" s="32">
        <f t="shared" si="87"/>
        <v>0.49204195092654313</v>
      </c>
      <c r="X88" s="31"/>
      <c r="Y88" s="5">
        <f t="shared" si="92"/>
        <v>0</v>
      </c>
      <c r="Z88" s="5">
        <f t="shared" si="92"/>
        <v>3.3713918354704586</v>
      </c>
      <c r="AA88" s="5">
        <f t="shared" si="88"/>
        <v>0</v>
      </c>
      <c r="AB88" s="5">
        <f t="shared" si="73"/>
        <v>2.9632193206454112</v>
      </c>
      <c r="AC88" s="32"/>
      <c r="AD88" s="5">
        <f t="shared" si="93"/>
        <v>136785.35370206801</v>
      </c>
      <c r="AE88" s="5">
        <f t="shared" si="75"/>
        <v>-1367.8535370206803</v>
      </c>
      <c r="AF88" s="5">
        <f t="shared" si="75"/>
        <v>-15044.139549130865</v>
      </c>
      <c r="AG88" s="5">
        <f t="shared" si="96"/>
        <v>-25091.378993547754</v>
      </c>
      <c r="AH88" s="5">
        <f t="shared" si="97"/>
        <v>95281.981622368708</v>
      </c>
      <c r="AI88" s="42">
        <f t="shared" si="91"/>
        <v>0</v>
      </c>
      <c r="AJ88" s="42">
        <f t="shared" si="94"/>
        <v>13284.787499730204</v>
      </c>
      <c r="AK88" s="42">
        <f t="shared" si="98"/>
        <v>108566.76912209891</v>
      </c>
    </row>
    <row r="89" spans="1:37" ht="15" x14ac:dyDescent="0.2">
      <c r="I89" s="2">
        <f t="shared" si="78"/>
        <v>20</v>
      </c>
      <c r="J89" s="11">
        <f t="shared" si="68"/>
        <v>277995.30801081774</v>
      </c>
      <c r="K89" s="11">
        <f t="shared" si="79"/>
        <v>2779.9530801081773</v>
      </c>
      <c r="L89" s="24">
        <f t="shared" si="85"/>
        <v>30574.912404931918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H'!$B$8:$AV$128, 10)</f>
        <v>83.547656734189431</v>
      </c>
      <c r="S89" s="46">
        <f>VLOOKUP(I89, '[1]Lapse Rates'!$A$4:$F$24, 3)</f>
        <v>0</v>
      </c>
      <c r="T89" s="33">
        <f t="shared" si="95"/>
        <v>0.49204195092654313</v>
      </c>
      <c r="U89" s="33">
        <f t="shared" si="86"/>
        <v>4.1108952014831709E-2</v>
      </c>
      <c r="V89" s="39">
        <f t="shared" si="81"/>
        <v>0</v>
      </c>
      <c r="W89" s="32">
        <f t="shared" si="87"/>
        <v>0.4509329989117114</v>
      </c>
      <c r="X89" s="31"/>
      <c r="Y89" s="5">
        <f t="shared" si="92"/>
        <v>0</v>
      </c>
      <c r="Z89" s="5">
        <f t="shared" si="92"/>
        <v>2.9632193206454112</v>
      </c>
      <c r="AA89" s="5">
        <f t="shared" si="88"/>
        <v>0</v>
      </c>
      <c r="AB89" s="5">
        <f t="shared" si="73"/>
        <v>2.7156492900160103</v>
      </c>
      <c r="AC89" s="32"/>
      <c r="AD89" s="5">
        <f>$W89*J89</f>
        <v>125357.25792470295</v>
      </c>
      <c r="AE89" s="5">
        <f t="shared" si="75"/>
        <v>-1253.5725792470296</v>
      </c>
      <c r="AF89" s="5">
        <f t="shared" si="75"/>
        <v>-13787.236942218837</v>
      </c>
      <c r="AG89" s="5">
        <f t="shared" si="96"/>
        <v>-24757.003062940086</v>
      </c>
      <c r="AH89" s="5">
        <f t="shared" si="97"/>
        <v>85559.445340296996</v>
      </c>
      <c r="AI89" s="42">
        <f t="shared" si="91"/>
        <v>0</v>
      </c>
      <c r="AJ89" s="42">
        <f t="shared" si="94"/>
        <v>12174.862224204582</v>
      </c>
      <c r="AK89" s="42">
        <f t="shared" si="98"/>
        <v>97734.307564501578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4596341.2849916499</v>
      </c>
      <c r="AE92" s="21">
        <f t="shared" ref="AE92:AK92" si="99">SUM(AE69:AE89)</f>
        <v>-151640.4985611545</v>
      </c>
      <c r="AF92" s="21">
        <f t="shared" si="99"/>
        <v>-483714.39536202047</v>
      </c>
      <c r="AG92" s="21">
        <f t="shared" si="99"/>
        <v>-296651.87828051532</v>
      </c>
      <c r="AH92" s="21">
        <f t="shared" si="99"/>
        <v>3664334.51278796</v>
      </c>
      <c r="AI92" s="21">
        <f t="shared" si="99"/>
        <v>0</v>
      </c>
      <c r="AJ92" s="21">
        <f t="shared" si="99"/>
        <v>419671.84491015103</v>
      </c>
      <c r="AK92" s="21">
        <f t="shared" si="99"/>
        <v>4084006.3576981109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2323176.7860987848</v>
      </c>
      <c r="AE94" s="21">
        <f t="shared" ref="AE94:AK94" si="100">AE69+NPV($D$6,AE70:AE89)</f>
        <v>-129153.73143481892</v>
      </c>
      <c r="AF94" s="21">
        <f t="shared" si="100"/>
        <v>-236396.93519428989</v>
      </c>
      <c r="AG94" s="21">
        <f t="shared" si="100"/>
        <v>-101275.56589807174</v>
      </c>
      <c r="AH94" s="21">
        <f t="shared" si="100"/>
        <v>1856350.5535716044</v>
      </c>
      <c r="AI94" s="21">
        <f t="shared" si="100"/>
        <v>0</v>
      </c>
      <c r="AJ94" s="21">
        <f t="shared" si="100"/>
        <v>198875.3165778699</v>
      </c>
      <c r="AK94" s="21">
        <f t="shared" si="100"/>
        <v>2055225.8701494739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3430000.1492106477</v>
      </c>
      <c r="AE96" s="21">
        <f t="shared" ref="AE96:AK96" si="101">AE69+NPV($D$7,AE70:AE89)</f>
        <v>-140073.42334719343</v>
      </c>
      <c r="AF96" s="21">
        <f t="shared" si="101"/>
        <v>-356495.58941211627</v>
      </c>
      <c r="AG96" s="21">
        <f t="shared" si="101"/>
        <v>-190410.89352457048</v>
      </c>
      <c r="AH96" s="21">
        <f t="shared" si="101"/>
        <v>2743020.242926768</v>
      </c>
      <c r="AI96" s="21">
        <f t="shared" si="101"/>
        <v>0</v>
      </c>
      <c r="AJ96" s="21">
        <f t="shared" si="101"/>
        <v>306385.91544455214</v>
      </c>
      <c r="AK96" s="21">
        <f t="shared" si="101"/>
        <v>3049406.1583713209</v>
      </c>
    </row>
    <row r="100" spans="1:39" x14ac:dyDescent="0.15">
      <c r="A100" s="43" t="s">
        <v>40</v>
      </c>
      <c r="B100" s="15">
        <f>B4</f>
        <v>65</v>
      </c>
      <c r="C100" s="15"/>
      <c r="D100" s="15"/>
      <c r="G100" t="s">
        <v>12</v>
      </c>
      <c r="H100" s="51">
        <v>13024.097198872909</v>
      </c>
    </row>
    <row r="101" spans="1:39" x14ac:dyDescent="0.15">
      <c r="G101" s="49" t="s">
        <v>112</v>
      </c>
      <c r="I101" s="1">
        <v>0</v>
      </c>
      <c r="J101" s="11">
        <f>H$100</f>
        <v>13024.097198872909</v>
      </c>
      <c r="K101" s="11">
        <f>J101*$C$10</f>
        <v>5209.6388795491639</v>
      </c>
      <c r="L101" s="24">
        <f>$C$110</f>
        <v>1822.2536879557015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13024.097198872909</v>
      </c>
      <c r="AE101" s="5">
        <f>-$W101*K101</f>
        <v>-5209.6388795491639</v>
      </c>
      <c r="AF101" s="5">
        <f>-$W101*L101</f>
        <v>-1822.2536879557015</v>
      </c>
      <c r="AG101" s="5"/>
      <c r="AH101" s="5">
        <f>SUM(AD101:AG101)</f>
        <v>5992.2046313680439</v>
      </c>
      <c r="AI101" s="42">
        <f>Y101-AA101</f>
        <v>0</v>
      </c>
      <c r="AJ101" s="42"/>
      <c r="AK101" s="42">
        <f>SUM(AH101:AJ101)</f>
        <v>5992.2046313680439</v>
      </c>
      <c r="AL101" s="6" t="s">
        <v>39</v>
      </c>
      <c r="AM101" s="36">
        <f>AK128</f>
        <v>-34504.344017547221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13024.097198872909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H'!$B$8:$AV$128, 13)</f>
        <v>10.352986057049948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1.0352986057049948E-2</v>
      </c>
      <c r="V102" s="39">
        <f>MIN(S102*T102,T102-U102)</f>
        <v>3.4608985999999998E-3</v>
      </c>
      <c r="W102" s="32">
        <f>T102-SUM(U102:V102)</f>
        <v>0.98618611534295009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5.9390987805686946</v>
      </c>
      <c r="AC102" s="32"/>
      <c r="AD102" s="5">
        <f t="shared" ref="AD102:AD104" si="109">$W102*J102</f>
        <v>12844.183822405472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-6234.8684401511327</v>
      </c>
      <c r="AH102" s="5">
        <f t="shared" ref="AH102:AH110" si="111">SUM(AD102:AG102)</f>
        <v>6609.3153822543391</v>
      </c>
      <c r="AI102" s="42">
        <f>-M102*$W101*(N102-N101)/1000</f>
        <v>0</v>
      </c>
      <c r="AJ102" s="42">
        <f>$D$6*SUM(Y102:Z102,AD102:AE102)</f>
        <v>1260.605219626977</v>
      </c>
      <c r="AK102" s="42">
        <f t="shared" ref="AK102" si="112">SUM(AH102:AJ102)</f>
        <v>7869.9206018813165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13024.097198872909</v>
      </c>
      <c r="K103" s="11">
        <f t="shared" ref="K103:K121" si="115">J103*$C$11</f>
        <v>130.24097198872909</v>
      </c>
      <c r="L103" s="24">
        <f>$C$111</f>
        <v>1431.5307719895141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H'!$B$8:$AV$128, 13)</f>
        <v>11.380250605910987</v>
      </c>
      <c r="S103" s="46">
        <f>VLOOKUP(I103, '[1]Lapse Rates'!$A$4:$F$24, 3)</f>
        <v>3.2267923000000001E-3</v>
      </c>
      <c r="T103" s="33">
        <f t="shared" ref="T103:T105" si="116">W102</f>
        <v>0.98618611534295009</v>
      </c>
      <c r="U103" s="33">
        <f>T103*R103/1000</f>
        <v>1.122304513667261E-2</v>
      </c>
      <c r="V103" s="39">
        <f t="shared" ref="V103:V121" si="117">MIN(S103*T103,T103-U103)</f>
        <v>3.1822177633555435E-3</v>
      </c>
      <c r="W103" s="32">
        <f>T103-SUM(U103:V103)</f>
        <v>0.97178085244292189</v>
      </c>
      <c r="X103" s="32"/>
      <c r="Y103" s="5">
        <f t="shared" ref="Y103:Z118" si="118">AA102</f>
        <v>0</v>
      </c>
      <c r="Z103" s="5">
        <f t="shared" si="118"/>
        <v>5.9390987805686946</v>
      </c>
      <c r="AA103" s="5">
        <f>O103*W103</f>
        <v>0</v>
      </c>
      <c r="AB103" s="5">
        <f t="shared" si="108"/>
        <v>5.8523461098584839</v>
      </c>
      <c r="AC103" s="32"/>
      <c r="AD103" s="5">
        <f t="shared" si="109"/>
        <v>12656.568278220187</v>
      </c>
      <c r="AE103" s="5">
        <f t="shared" si="110"/>
        <v>-126.56568278220186</v>
      </c>
      <c r="AF103" s="5">
        <f t="shared" si="110"/>
        <v>-1391.1341939022441</v>
      </c>
      <c r="AG103" s="5">
        <f t="shared" ref="AG103:AG106" si="119">-U103*M103</f>
        <v>-6758.8432496132091</v>
      </c>
      <c r="AH103" s="5">
        <f t="shared" si="111"/>
        <v>4380.0251519225321</v>
      </c>
      <c r="AI103" s="42">
        <f>-M103*($W102*N103-$W101*N102)/1000</f>
        <v>0</v>
      </c>
      <c r="AJ103" s="42">
        <f t="shared" ref="AJ103:AJ104" si="120">$D$6*SUM(Y103:Z103,AD103:AE103)</f>
        <v>1229.7758802028402</v>
      </c>
      <c r="AK103" s="42">
        <f>SUM(AH103:AJ103)</f>
        <v>5609.8010321253723</v>
      </c>
      <c r="AL103" s="48" t="s">
        <v>59</v>
      </c>
      <c r="AM103" s="54">
        <f>AK128/AD128</f>
        <v>-0.21392036731827205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13024.097198872909</v>
      </c>
      <c r="K104" s="11">
        <f t="shared" si="115"/>
        <v>130.24097198872909</v>
      </c>
      <c r="L104" s="24">
        <f t="shared" ref="L104:L121" si="121">$C$111</f>
        <v>1431.5307719895141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H'!$B$8:$AV$128, 13)</f>
        <v>12.478550092248234</v>
      </c>
      <c r="S104" s="46">
        <f>VLOOKUP(I104, '[1]Lapse Rates'!$A$4:$F$24, 3)</f>
        <v>2.9657235000000001E-3</v>
      </c>
      <c r="T104" s="33">
        <f t="shared" si="116"/>
        <v>0.97178085244292189</v>
      </c>
      <c r="U104" s="33">
        <f t="shared" ref="U104:U121" si="122">T104*R104/1000</f>
        <v>1.212641604589669E-2</v>
      </c>
      <c r="V104" s="39">
        <f t="shared" si="117"/>
        <v>2.8820333109400059E-3</v>
      </c>
      <c r="W104" s="32">
        <f t="shared" ref="W104:W121" si="123">T104-SUM(U104:V104)</f>
        <v>0.95677240308608524</v>
      </c>
      <c r="X104" s="32"/>
      <c r="Y104" s="5">
        <f t="shared" si="118"/>
        <v>0</v>
      </c>
      <c r="Z104" s="5">
        <f t="shared" si="118"/>
        <v>5.8523461098584839</v>
      </c>
      <c r="AA104" s="5">
        <f t="shared" ref="AA104:AA121" si="124">O104*W104</f>
        <v>0</v>
      </c>
      <c r="AB104" s="5">
        <f t="shared" si="108"/>
        <v>5.7619608753813001</v>
      </c>
      <c r="AC104" s="32"/>
      <c r="AD104" s="5">
        <f t="shared" si="109"/>
        <v>12461.096774992384</v>
      </c>
      <c r="AE104" s="5">
        <f t="shared" si="110"/>
        <v>-124.61096774992384</v>
      </c>
      <c r="AF104" s="5">
        <f>-$W104*L104</f>
        <v>-1369.649136808086</v>
      </c>
      <c r="AG104" s="5">
        <f t="shared" si="119"/>
        <v>-7302.8794089043176</v>
      </c>
      <c r="AH104" s="5">
        <f t="shared" si="111"/>
        <v>3663.9572615300558</v>
      </c>
      <c r="AI104" s="42">
        <f>-M104*($W103*N104-$W102*N103)/1000</f>
        <v>0</v>
      </c>
      <c r="AJ104" s="42">
        <f t="shared" si="120"/>
        <v>1210.7833728438625</v>
      </c>
      <c r="AK104" s="42">
        <f t="shared" ref="AK104:AK111" si="125">SUM(AH104:AJ104)</f>
        <v>4874.7406343739185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13024.097198872909</v>
      </c>
      <c r="K105" s="11">
        <f t="shared" si="115"/>
        <v>130.24097198872909</v>
      </c>
      <c r="L105" s="24">
        <f t="shared" si="121"/>
        <v>1431.5307719895141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H'!$B$8:$AV$128, 13)</f>
        <v>13.648266522913882</v>
      </c>
      <c r="S105" s="46">
        <f>VLOOKUP(I105, '[1]Lapse Rates'!$A$4:$F$24, 3)</f>
        <v>2.7812204999999998E-3</v>
      </c>
      <c r="T105" s="33">
        <f t="shared" si="116"/>
        <v>0.95677240308608524</v>
      </c>
      <c r="U105" s="33">
        <f t="shared" si="122"/>
        <v>1.3058284759087683E-2</v>
      </c>
      <c r="V105" s="39">
        <f t="shared" si="117"/>
        <v>2.6609950212972831E-3</v>
      </c>
      <c r="W105" s="32">
        <f t="shared" si="123"/>
        <v>0.94105312330570023</v>
      </c>
      <c r="X105" s="32"/>
      <c r="Y105" s="5">
        <f>AA104</f>
        <v>0</v>
      </c>
      <c r="Z105" s="5">
        <f t="shared" si="118"/>
        <v>5.7619608753813001</v>
      </c>
      <c r="AA105" s="5">
        <f t="shared" si="124"/>
        <v>0</v>
      </c>
      <c r="AB105" s="5">
        <f t="shared" si="108"/>
        <v>5.6672948139526858</v>
      </c>
      <c r="AC105" s="32"/>
      <c r="AD105" s="5">
        <f>$W105*J105</f>
        <v>12256.367347236372</v>
      </c>
      <c r="AE105" s="5">
        <f t="shared" si="110"/>
        <v>-122.56367347236372</v>
      </c>
      <c r="AF105" s="5">
        <f t="shared" si="110"/>
        <v>-1347.1465040889525</v>
      </c>
      <c r="AG105" s="5">
        <f t="shared" si="119"/>
        <v>-7864.0777721806162</v>
      </c>
      <c r="AH105" s="5">
        <f t="shared" si="111"/>
        <v>2922.5793974944399</v>
      </c>
      <c r="AI105" s="42">
        <f t="shared" ref="AI105:AI121" si="127">-M105*($W104*N105-$W103*N104)/1000</f>
        <v>0</v>
      </c>
      <c r="AJ105" s="42">
        <f>$D$6*SUM(Y105:Z105,AD105:AE105)</f>
        <v>1190.8913887581243</v>
      </c>
      <c r="AK105" s="42">
        <f t="shared" si="125"/>
        <v>4113.4707862525647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13024.097198872909</v>
      </c>
      <c r="K106" s="11">
        <f t="shared" si="115"/>
        <v>130.24097198872909</v>
      </c>
      <c r="L106" s="24">
        <f t="shared" si="121"/>
        <v>1431.5307719895141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H'!$B$8:$AV$128, 13)</f>
        <v>14.965684222901869</v>
      </c>
      <c r="S106" s="46">
        <f>VLOOKUP(I106, '[1]Lapse Rates'!$A$4:$F$24, 3)</f>
        <v>2.4845683E-3</v>
      </c>
      <c r="T106" s="33">
        <f>W105</f>
        <v>0.94105312330570023</v>
      </c>
      <c r="U106" s="33">
        <f t="shared" si="122"/>
        <v>1.4083503880368647E-2</v>
      </c>
      <c r="V106" s="39">
        <f t="shared" si="117"/>
        <v>2.3381107587813342E-3</v>
      </c>
      <c r="W106" s="32">
        <f t="shared" si="123"/>
        <v>0.92463150866655031</v>
      </c>
      <c r="X106" s="32"/>
      <c r="Y106" s="5">
        <f t="shared" ref="Y106:Z121" si="128">AA105</f>
        <v>0</v>
      </c>
      <c r="Z106" s="5">
        <f t="shared" si="118"/>
        <v>5.6672948139526858</v>
      </c>
      <c r="AA106" s="5">
        <f t="shared" si="124"/>
        <v>0</v>
      </c>
      <c r="AB106" s="5">
        <f t="shared" si="108"/>
        <v>5.568399088327479</v>
      </c>
      <c r="AC106" s="32"/>
      <c r="AD106" s="5">
        <f t="shared" ref="AD106:AD120" si="129">$W106*J106</f>
        <v>12042.49064201365</v>
      </c>
      <c r="AE106" s="5">
        <f t="shared" si="110"/>
        <v>-120.42490642013649</v>
      </c>
      <c r="AF106" s="5">
        <f t="shared" si="110"/>
        <v>-1323.6384574072558</v>
      </c>
      <c r="AG106" s="5">
        <f t="shared" si="119"/>
        <v>-8481.4944583705292</v>
      </c>
      <c r="AH106" s="5">
        <f t="shared" si="111"/>
        <v>2116.9328198157291</v>
      </c>
      <c r="AI106" s="42">
        <f t="shared" si="127"/>
        <v>0</v>
      </c>
      <c r="AJ106" s="42">
        <f t="shared" ref="AJ106:AJ121" si="130">$D$6*SUM(Y106:Z106,AD106:AE106)</f>
        <v>1170.1106102829726</v>
      </c>
      <c r="AK106" s="42">
        <f t="shared" si="125"/>
        <v>3287.0434300987017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13024.097198872909</v>
      </c>
      <c r="K107" s="11">
        <f t="shared" si="115"/>
        <v>130.24097198872909</v>
      </c>
      <c r="L107" s="24">
        <f t="shared" si="121"/>
        <v>1431.5307719895141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H'!$B$8:$AV$128, 13)</f>
        <v>16.451838922863985</v>
      </c>
      <c r="S107" s="46">
        <f>VLOOKUP(I107, '[1]Lapse Rates'!$A$4:$F$24, 3)</f>
        <v>2.4510465999999999E-3</v>
      </c>
      <c r="T107" s="33">
        <f t="shared" ref="T107:T121" si="131">W106</f>
        <v>0.92463150866655031</v>
      </c>
      <c r="U107" s="33">
        <f t="shared" si="122"/>
        <v>1.52118886435868E-2</v>
      </c>
      <c r="V107" s="39">
        <f t="shared" si="117"/>
        <v>2.2663149155700184E-3</v>
      </c>
      <c r="W107" s="32">
        <f t="shared" si="123"/>
        <v>0.90715330510739345</v>
      </c>
      <c r="X107" s="32"/>
      <c r="Y107" s="5">
        <f t="shared" si="128"/>
        <v>0</v>
      </c>
      <c r="Z107" s="5">
        <f t="shared" si="118"/>
        <v>5.568399088327479</v>
      </c>
      <c r="AA107" s="5">
        <f t="shared" si="124"/>
        <v>0</v>
      </c>
      <c r="AB107" s="5">
        <f t="shared" si="108"/>
        <v>5.4631402778152047</v>
      </c>
      <c r="AC107" s="32"/>
      <c r="AD107" s="5">
        <f t="shared" si="129"/>
        <v>11814.852819997504</v>
      </c>
      <c r="AE107" s="5">
        <f t="shared" si="110"/>
        <v>-118.14852819997505</v>
      </c>
      <c r="AF107" s="5">
        <f t="shared" si="110"/>
        <v>-1298.6178711732261</v>
      </c>
      <c r="AG107" s="5">
        <f>-U107*M107</f>
        <v>-9161.0404859386344</v>
      </c>
      <c r="AH107" s="5">
        <f t="shared" si="111"/>
        <v>1237.0459346856678</v>
      </c>
      <c r="AI107" s="42">
        <f t="shared" si="127"/>
        <v>0</v>
      </c>
      <c r="AJ107" s="42">
        <f t="shared" si="130"/>
        <v>1147.9929509759027</v>
      </c>
      <c r="AK107" s="42">
        <f t="shared" si="125"/>
        <v>2385.0388856615705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13024.097198872909</v>
      </c>
      <c r="K108" s="11">
        <f t="shared" si="115"/>
        <v>130.24097198872909</v>
      </c>
      <c r="L108" s="24">
        <f t="shared" si="121"/>
        <v>1431.5307719895141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H'!$B$8:$AV$128, 13)</f>
        <v>18.154858362364344</v>
      </c>
      <c r="S108" s="46">
        <f>VLOOKUP(I108, '[1]Lapse Rates'!$A$4:$F$24, 3)</f>
        <v>2.2232648999999998E-3</v>
      </c>
      <c r="T108" s="33">
        <f t="shared" si="131"/>
        <v>0.90715330510739345</v>
      </c>
      <c r="U108" s="33">
        <f t="shared" si="122"/>
        <v>1.6469239767175417E-2</v>
      </c>
      <c r="V108" s="39">
        <f t="shared" si="117"/>
        <v>2.0168421021642584E-3</v>
      </c>
      <c r="W108" s="32">
        <f t="shared" si="123"/>
        <v>0.88866722323805381</v>
      </c>
      <c r="X108" s="32"/>
      <c r="Y108" s="5">
        <f t="shared" si="128"/>
        <v>0</v>
      </c>
      <c r="Z108" s="5">
        <f t="shared" si="118"/>
        <v>5.4631402778152047</v>
      </c>
      <c r="AA108" s="5">
        <f t="shared" si="124"/>
        <v>0</v>
      </c>
      <c r="AB108" s="5">
        <f t="shared" si="108"/>
        <v>5.3518117318342986</v>
      </c>
      <c r="AC108" s="32"/>
      <c r="AD108" s="5">
        <f t="shared" si="129"/>
        <v>11574.088292904902</v>
      </c>
      <c r="AE108" s="5">
        <f t="shared" si="110"/>
        <v>-115.74088292904902</v>
      </c>
      <c r="AF108" s="5">
        <f t="shared" si="110"/>
        <v>-1272.154476123749</v>
      </c>
      <c r="AG108" s="5">
        <f t="shared" ref="AG108:AG121" si="132">-U108*M108</f>
        <v>-9918.2537957462846</v>
      </c>
      <c r="AH108" s="5">
        <f t="shared" si="111"/>
        <v>267.93913810581944</v>
      </c>
      <c r="AI108" s="42">
        <f t="shared" si="127"/>
        <v>0</v>
      </c>
      <c r="AJ108" s="42">
        <f t="shared" si="130"/>
        <v>1124.599814979885</v>
      </c>
      <c r="AK108" s="42">
        <f t="shared" si="125"/>
        <v>1392.5389530857044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13024.097198872909</v>
      </c>
      <c r="K109" s="11">
        <f t="shared" si="115"/>
        <v>130.24097198872909</v>
      </c>
      <c r="L109" s="24">
        <f t="shared" si="121"/>
        <v>1431.5307719895141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H'!$B$8:$AV$128, 13)</f>
        <v>20.119707193511204</v>
      </c>
      <c r="S109" s="46">
        <f>VLOOKUP(I109, '[1]Lapse Rates'!$A$4:$F$24, 3)</f>
        <v>2.1873403E-3</v>
      </c>
      <c r="T109" s="33">
        <f t="shared" si="131"/>
        <v>0.88866722323805381</v>
      </c>
      <c r="U109" s="33">
        <f t="shared" si="122"/>
        <v>1.78797243240203E-2</v>
      </c>
      <c r="V109" s="39">
        <f t="shared" si="117"/>
        <v>1.9438176306776915E-3</v>
      </c>
      <c r="W109" s="32">
        <f t="shared" si="123"/>
        <v>0.86884368128335576</v>
      </c>
      <c r="X109" s="32"/>
      <c r="Y109" s="5">
        <f t="shared" si="128"/>
        <v>0</v>
      </c>
      <c r="Z109" s="5">
        <f t="shared" si="118"/>
        <v>5.3518117318342986</v>
      </c>
      <c r="AA109" s="5">
        <f t="shared" si="124"/>
        <v>0</v>
      </c>
      <c r="AB109" s="5">
        <f t="shared" si="108"/>
        <v>5.2324286133559408</v>
      </c>
      <c r="AC109" s="32"/>
      <c r="AD109" s="5">
        <f t="shared" si="129"/>
        <v>11315.90455566098</v>
      </c>
      <c r="AE109" s="5">
        <f t="shared" si="110"/>
        <v>-113.1590455566098</v>
      </c>
      <c r="AF109" s="5">
        <f t="shared" si="110"/>
        <v>-1243.7764658057736</v>
      </c>
      <c r="AG109" s="5">
        <f t="shared" si="132"/>
        <v>-10767.68849993042</v>
      </c>
      <c r="AH109" s="5">
        <f t="shared" si="111"/>
        <v>-808.71945563182271</v>
      </c>
      <c r="AI109" s="42">
        <f t="shared" si="127"/>
        <v>0</v>
      </c>
      <c r="AJ109" s="42">
        <f t="shared" si="130"/>
        <v>1099.5143472721318</v>
      </c>
      <c r="AK109" s="42">
        <f t="shared" si="125"/>
        <v>290.79489164030906</v>
      </c>
    </row>
    <row r="110" spans="1:39" ht="15" x14ac:dyDescent="0.2">
      <c r="A110" s="12"/>
      <c r="B110" s="13">
        <v>1</v>
      </c>
      <c r="C110" s="10">
        <f>$H$100*0.14+$B$113</f>
        <v>1822.2536879557015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13024.097198872909</v>
      </c>
      <c r="K110" s="11">
        <f t="shared" si="115"/>
        <v>130.24097198872909</v>
      </c>
      <c r="L110" s="24">
        <f t="shared" si="121"/>
        <v>1431.5307719895141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H'!$B$8:$AV$128, 13)</f>
        <v>22.387619627343398</v>
      </c>
      <c r="S110" s="46">
        <f>VLOOKUP(I110, '[1]Lapse Rates'!$A$4:$F$24, 3)</f>
        <v>1.9768835000000002E-3</v>
      </c>
      <c r="T110" s="33">
        <f t="shared" si="131"/>
        <v>0.86884368128335576</v>
      </c>
      <c r="U110" s="33">
        <f t="shared" si="122"/>
        <v>1.9451341852192546E-2</v>
      </c>
      <c r="V110" s="39">
        <f t="shared" si="117"/>
        <v>1.717602737608325E-3</v>
      </c>
      <c r="W110" s="32">
        <f t="shared" si="123"/>
        <v>0.84767473669355486</v>
      </c>
      <c r="X110" s="32"/>
      <c r="Y110" s="5">
        <f t="shared" si="128"/>
        <v>0</v>
      </c>
      <c r="Z110" s="5">
        <f t="shared" si="118"/>
        <v>5.2324286133559408</v>
      </c>
      <c r="AA110" s="5">
        <f t="shared" si="124"/>
        <v>0</v>
      </c>
      <c r="AB110" s="5">
        <f t="shared" si="108"/>
        <v>5.1049430900422283</v>
      </c>
      <c r="AC110" s="32"/>
      <c r="AD110" s="5">
        <f t="shared" si="129"/>
        <v>11040.198163725858</v>
      </c>
      <c r="AE110" s="5">
        <f t="shared" si="110"/>
        <v>-110.40198163725859</v>
      </c>
      <c r="AF110" s="5">
        <f t="shared" si="110"/>
        <v>-1213.4724702149326</v>
      </c>
      <c r="AG110" s="5">
        <f t="shared" si="132"/>
        <v>-11714.162152304065</v>
      </c>
      <c r="AH110" s="5">
        <f t="shared" si="111"/>
        <v>-1997.8384404303979</v>
      </c>
      <c r="AI110" s="42">
        <f t="shared" si="127"/>
        <v>0</v>
      </c>
      <c r="AJ110" s="42">
        <f t="shared" si="130"/>
        <v>1072.7263067098618</v>
      </c>
      <c r="AK110" s="42">
        <f t="shared" si="125"/>
        <v>-925.11213372053612</v>
      </c>
    </row>
    <row r="111" spans="1:39" ht="15" x14ac:dyDescent="0.2">
      <c r="A111" s="12"/>
      <c r="B111" s="70" t="s">
        <v>49</v>
      </c>
      <c r="C111" s="10">
        <f>$H$100*0.11+$B$113</f>
        <v>1431.5307719895141</v>
      </c>
      <c r="D111" s="1"/>
      <c r="E111" s="1"/>
      <c r="F111" s="1"/>
      <c r="I111" s="2">
        <f t="shared" si="113"/>
        <v>10</v>
      </c>
      <c r="J111" s="11">
        <f t="shared" si="114"/>
        <v>13024.097198872909</v>
      </c>
      <c r="K111" s="11">
        <f t="shared" si="115"/>
        <v>130.24097198872909</v>
      </c>
      <c r="L111" s="24">
        <f t="shared" si="121"/>
        <v>1431.5307719895141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H'!$B$8:$AV$128, 13)</f>
        <v>25.089638938163937</v>
      </c>
      <c r="S111" s="46">
        <f>VLOOKUP(I111, '[1]Lapse Rates'!$A$4:$F$24, 3)</f>
        <v>1.6914747999999999E-3</v>
      </c>
      <c r="T111" s="33">
        <f t="shared" si="131"/>
        <v>0.84767473669355486</v>
      </c>
      <c r="U111" s="33">
        <f t="shared" si="122"/>
        <v>2.1267853080644473E-2</v>
      </c>
      <c r="V111" s="39">
        <f t="shared" si="117"/>
        <v>1.4338204557137833E-3</v>
      </c>
      <c r="W111" s="32">
        <f t="shared" si="123"/>
        <v>0.82497306315719665</v>
      </c>
      <c r="X111" s="32"/>
      <c r="Y111" s="5">
        <f t="shared" si="128"/>
        <v>0</v>
      </c>
      <c r="Z111" s="5">
        <f t="shared" si="118"/>
        <v>5.1049430900422283</v>
      </c>
      <c r="AA111" s="5">
        <f t="shared" si="124"/>
        <v>0</v>
      </c>
      <c r="AB111" s="5">
        <f t="shared" si="108"/>
        <v>4.9682270285209533</v>
      </c>
      <c r="AC111" s="32"/>
      <c r="AD111" s="5">
        <f t="shared" si="129"/>
        <v>10744.529361011248</v>
      </c>
      <c r="AE111" s="5">
        <f t="shared" si="110"/>
        <v>-107.44529361011249</v>
      </c>
      <c r="AF111" s="5">
        <f t="shared" si="110"/>
        <v>-1180.9743259719758</v>
      </c>
      <c r="AG111" s="5">
        <f t="shared" si="132"/>
        <v>-12808.117892903441</v>
      </c>
      <c r="AH111" s="5">
        <f>SUM(AD111:AG111)</f>
        <v>-3352.0081514742833</v>
      </c>
      <c r="AI111" s="42">
        <f t="shared" si="127"/>
        <v>0</v>
      </c>
      <c r="AJ111" s="42">
        <f t="shared" si="130"/>
        <v>1043.9987419291845</v>
      </c>
      <c r="AK111" s="42">
        <f t="shared" si="125"/>
        <v>-2308.0094095450986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13024.097198872909</v>
      </c>
      <c r="K112" s="11">
        <f t="shared" si="115"/>
        <v>130.24097198872909</v>
      </c>
      <c r="L112" s="24">
        <f t="shared" si="121"/>
        <v>1431.5307719895141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H'!$B$8:$AV$128, 13)</f>
        <v>28.20786071049023</v>
      </c>
      <c r="S112" s="46">
        <f>VLOOKUP(I112, '[1]Lapse Rates'!$A$4:$F$24, 3)</f>
        <v>1.5867464999999999E-3</v>
      </c>
      <c r="T112" s="33">
        <f t="shared" si="131"/>
        <v>0.82497306315719665</v>
      </c>
      <c r="U112" s="33">
        <f t="shared" si="122"/>
        <v>2.3270725255444664E-2</v>
      </c>
      <c r="V112" s="39">
        <f t="shared" si="117"/>
        <v>1.3090231205589607E-3</v>
      </c>
      <c r="W112" s="32">
        <f t="shared" si="123"/>
        <v>0.80039331478119302</v>
      </c>
      <c r="X112" s="31"/>
      <c r="Y112" s="5">
        <f t="shared" si="128"/>
        <v>0</v>
      </c>
      <c r="Z112" s="5">
        <f t="shared" si="118"/>
        <v>4.9682270285209533</v>
      </c>
      <c r="AA112" s="5">
        <f t="shared" si="124"/>
        <v>0</v>
      </c>
      <c r="AB112" s="5">
        <f t="shared" si="108"/>
        <v>4.8202006556736308</v>
      </c>
      <c r="AC112" s="32"/>
      <c r="AD112" s="5">
        <f t="shared" si="129"/>
        <v>10424.400329038339</v>
      </c>
      <c r="AE112" s="5">
        <f t="shared" si="110"/>
        <v>-104.24400329038338</v>
      </c>
      <c r="AF112" s="5">
        <f t="shared" si="110"/>
        <v>-1145.7876598039675</v>
      </c>
      <c r="AG112" s="5">
        <f t="shared" si="132"/>
        <v>-14014.305599861185</v>
      </c>
      <c r="AH112" s="5">
        <f t="shared" ref="AH112:AH121" si="133">SUM(AD112:AG112)</f>
        <v>-4839.9369339171972</v>
      </c>
      <c r="AI112" s="42">
        <f t="shared" si="127"/>
        <v>0</v>
      </c>
      <c r="AJ112" s="42">
        <f t="shared" si="130"/>
        <v>1012.8947186273724</v>
      </c>
      <c r="AK112" s="42">
        <f t="shared" ref="AK112:AK121" si="134">SUM(AH112:AJ112)</f>
        <v>-3827.0422152898245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13024.097198872909</v>
      </c>
      <c r="K113" s="11">
        <f t="shared" si="115"/>
        <v>130.24097198872909</v>
      </c>
      <c r="L113" s="24">
        <f t="shared" si="121"/>
        <v>1431.5307719895141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H'!$B$8:$AV$128, 13)</f>
        <v>31.792068866837429</v>
      </c>
      <c r="S113" s="46">
        <f>VLOOKUP(I113, '[1]Lapse Rates'!$A$4:$F$24, 3)</f>
        <v>1.4412507000000001E-3</v>
      </c>
      <c r="T113" s="33">
        <f t="shared" si="131"/>
        <v>0.80039331478119302</v>
      </c>
      <c r="U113" s="33">
        <f t="shared" si="122"/>
        <v>2.5446159384079976E-2</v>
      </c>
      <c r="V113" s="39">
        <f t="shared" si="117"/>
        <v>1.1535674252037148E-3</v>
      </c>
      <c r="W113" s="32">
        <f t="shared" si="123"/>
        <v>0.77379358797190934</v>
      </c>
      <c r="X113" s="31"/>
      <c r="Y113" s="5">
        <f t="shared" si="128"/>
        <v>0</v>
      </c>
      <c r="Z113" s="5">
        <f t="shared" si="118"/>
        <v>4.8202006556736308</v>
      </c>
      <c r="AA113" s="5">
        <f t="shared" si="124"/>
        <v>0</v>
      </c>
      <c r="AB113" s="5">
        <f t="shared" si="108"/>
        <v>4.6600093869073502</v>
      </c>
      <c r="AC113" s="32"/>
      <c r="AD113" s="5">
        <f t="shared" si="129"/>
        <v>10077.962901610763</v>
      </c>
      <c r="AE113" s="5">
        <f t="shared" si="110"/>
        <v>-100.77962901610762</v>
      </c>
      <c r="AF113" s="5">
        <f t="shared" si="110"/>
        <v>-1107.7093323499632</v>
      </c>
      <c r="AG113" s="5">
        <f t="shared" si="132"/>
        <v>-15324.4151197151</v>
      </c>
      <c r="AH113" s="5">
        <f t="shared" si="133"/>
        <v>-6454.9411794704083</v>
      </c>
      <c r="AI113" s="42">
        <f t="shared" si="127"/>
        <v>0</v>
      </c>
      <c r="AJ113" s="42">
        <f t="shared" si="130"/>
        <v>979.2345407258573</v>
      </c>
      <c r="AK113" s="42">
        <f t="shared" si="134"/>
        <v>-5475.7066387445511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13024.097198872909</v>
      </c>
      <c r="K114" s="11">
        <f t="shared" si="115"/>
        <v>130.24097198872909</v>
      </c>
      <c r="L114" s="24">
        <f t="shared" si="121"/>
        <v>1431.5307719895141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H'!$B$8:$AV$128, 13)</f>
        <v>35.9355509804344</v>
      </c>
      <c r="S114" s="46">
        <f>VLOOKUP(I114, '[1]Lapse Rates'!$A$4:$F$24, 3)</f>
        <v>1.3481251E-3</v>
      </c>
      <c r="T114" s="33">
        <f t="shared" si="131"/>
        <v>0.77379358797190934</v>
      </c>
      <c r="U114" s="33">
        <f t="shared" si="122"/>
        <v>2.78066989288978E-2</v>
      </c>
      <c r="V114" s="39">
        <f t="shared" si="117"/>
        <v>1.0431705581639892E-3</v>
      </c>
      <c r="W114" s="32">
        <f t="shared" si="123"/>
        <v>0.74494371848484753</v>
      </c>
      <c r="X114" s="31"/>
      <c r="Y114" s="5">
        <f t="shared" si="128"/>
        <v>0</v>
      </c>
      <c r="Z114" s="5">
        <f t="shared" si="118"/>
        <v>4.6600093869073502</v>
      </c>
      <c r="AA114" s="5">
        <f t="shared" si="124"/>
        <v>0</v>
      </c>
      <c r="AB114" s="5">
        <f t="shared" si="108"/>
        <v>4.486267106394112</v>
      </c>
      <c r="AC114" s="32"/>
      <c r="AD114" s="5">
        <f t="shared" si="129"/>
        <v>9702.2193972364712</v>
      </c>
      <c r="AE114" s="5">
        <f t="shared" si="110"/>
        <v>-97.022193972364718</v>
      </c>
      <c r="AF114" s="5">
        <f t="shared" si="110"/>
        <v>-1066.4098564113531</v>
      </c>
      <c r="AG114" s="5">
        <f t="shared" si="132"/>
        <v>-16746.000489251193</v>
      </c>
      <c r="AH114" s="5">
        <f t="shared" si="133"/>
        <v>-8207.2131423984411</v>
      </c>
      <c r="AI114" s="42">
        <f t="shared" si="127"/>
        <v>0</v>
      </c>
      <c r="AJ114" s="42">
        <f t="shared" si="130"/>
        <v>942.72699256106443</v>
      </c>
      <c r="AK114" s="42">
        <f t="shared" si="134"/>
        <v>-7264.4861498373766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13024.097198872909</v>
      </c>
      <c r="K115" s="11">
        <f t="shared" si="115"/>
        <v>130.24097198872909</v>
      </c>
      <c r="L115" s="24">
        <f t="shared" si="121"/>
        <v>1431.5307719895141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H'!$B$8:$AV$128, 13)</f>
        <v>40.573467561660955</v>
      </c>
      <c r="S115" s="46">
        <f>VLOOKUP(I115, '[1]Lapse Rates'!$A$4:$F$24, 3)</f>
        <v>1.1365788999999999E-3</v>
      </c>
      <c r="T115" s="33">
        <f t="shared" si="131"/>
        <v>0.74494371848484753</v>
      </c>
      <c r="U115" s="33">
        <f t="shared" si="122"/>
        <v>3.0224949797208051E-2</v>
      </c>
      <c r="V115" s="39">
        <f t="shared" si="117"/>
        <v>8.4668731211741768E-4</v>
      </c>
      <c r="W115" s="32">
        <f t="shared" si="123"/>
        <v>0.71387208137552205</v>
      </c>
      <c r="X115" s="31"/>
      <c r="Y115" s="5">
        <f t="shared" si="128"/>
        <v>0</v>
      </c>
      <c r="Z115" s="5">
        <f t="shared" si="118"/>
        <v>4.486267106394112</v>
      </c>
      <c r="AA115" s="5">
        <f t="shared" si="124"/>
        <v>0</v>
      </c>
      <c r="AB115" s="5">
        <f t="shared" si="108"/>
        <v>4.2991446969469926</v>
      </c>
      <c r="AC115" s="32"/>
      <c r="AD115" s="5">
        <f t="shared" si="129"/>
        <v>9297.5393753965091</v>
      </c>
      <c r="AE115" s="5">
        <f t="shared" si="110"/>
        <v>-92.975393753965093</v>
      </c>
      <c r="AF115" s="5">
        <f t="shared" si="110"/>
        <v>-1021.9298517532623</v>
      </c>
      <c r="AG115" s="5">
        <f t="shared" si="132"/>
        <v>-18202.341291422807</v>
      </c>
      <c r="AH115" s="5">
        <f t="shared" si="133"/>
        <v>-10019.707161533524</v>
      </c>
      <c r="AI115" s="42">
        <f t="shared" si="127"/>
        <v>0</v>
      </c>
      <c r="AJ115" s="42">
        <f t="shared" si="130"/>
        <v>903.40782940227098</v>
      </c>
      <c r="AK115" s="42">
        <f t="shared" si="134"/>
        <v>-9116.2993321312533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13024.097198872909</v>
      </c>
      <c r="K116" s="11">
        <f t="shared" si="115"/>
        <v>130.24097198872909</v>
      </c>
      <c r="L116" s="24">
        <f t="shared" si="121"/>
        <v>1431.5307719895141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H'!$B$8:$AV$128, 13)</f>
        <v>45.740104318369241</v>
      </c>
      <c r="S116" s="46">
        <f>VLOOKUP(I116, '[1]Lapse Rates'!$A$4:$F$24, 3)</f>
        <v>1.0075606E-3</v>
      </c>
      <c r="T116" s="33">
        <f t="shared" si="131"/>
        <v>0.71387208137552205</v>
      </c>
      <c r="U116" s="33">
        <f t="shared" si="122"/>
        <v>3.2652583472087757E-2</v>
      </c>
      <c r="V116" s="39">
        <f t="shared" si="117"/>
        <v>7.1926938263396978E-4</v>
      </c>
      <c r="W116" s="32">
        <f t="shared" si="123"/>
        <v>0.68050022852080028</v>
      </c>
      <c r="X116" s="31"/>
      <c r="Y116" s="5">
        <f t="shared" si="128"/>
        <v>0</v>
      </c>
      <c r="Z116" s="5">
        <f t="shared" si="118"/>
        <v>4.2991446969469926</v>
      </c>
      <c r="AA116" s="5">
        <f t="shared" si="124"/>
        <v>0</v>
      </c>
      <c r="AB116" s="5">
        <f t="shared" si="108"/>
        <v>4.0981697212185306</v>
      </c>
      <c r="AC116" s="32"/>
      <c r="AD116" s="5">
        <f t="shared" si="129"/>
        <v>8862.9011201101293</v>
      </c>
      <c r="AE116" s="5">
        <f t="shared" si="110"/>
        <v>-88.629011201101292</v>
      </c>
      <c r="AF116" s="5">
        <f t="shared" si="110"/>
        <v>-974.157017473422</v>
      </c>
      <c r="AG116" s="5">
        <f t="shared" si="132"/>
        <v>-19664.332691811938</v>
      </c>
      <c r="AH116" s="5">
        <f t="shared" si="133"/>
        <v>-11864.217600376332</v>
      </c>
      <c r="AI116" s="42">
        <f t="shared" si="127"/>
        <v>0</v>
      </c>
      <c r="AJ116" s="42">
        <f t="shared" si="130"/>
        <v>861.17783997874619</v>
      </c>
      <c r="AK116" s="42">
        <f t="shared" si="134"/>
        <v>-11003.039760397587</v>
      </c>
    </row>
    <row r="117" spans="1:37" ht="15" x14ac:dyDescent="0.2">
      <c r="I117" s="2">
        <f t="shared" si="113"/>
        <v>16</v>
      </c>
      <c r="J117" s="11">
        <f t="shared" si="114"/>
        <v>13024.097198872909</v>
      </c>
      <c r="K117" s="11">
        <f t="shared" si="115"/>
        <v>130.24097198872909</v>
      </c>
      <c r="L117" s="24">
        <f t="shared" si="121"/>
        <v>1431.5307719895141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H'!$B$8:$AV$128, 13)</f>
        <v>51.386202231172462</v>
      </c>
      <c r="S117" s="46">
        <f>VLOOKUP(I117, '[1]Lapse Rates'!$A$4:$F$24, 3)</f>
        <v>8.9731130000000002E-4</v>
      </c>
      <c r="T117" s="33">
        <f t="shared" si="131"/>
        <v>0.68050022852080028</v>
      </c>
      <c r="U117" s="33">
        <f t="shared" si="122"/>
        <v>3.4968322361128922E-2</v>
      </c>
      <c r="V117" s="39">
        <f t="shared" si="117"/>
        <v>6.106205447042964E-4</v>
      </c>
      <c r="W117" s="32">
        <f t="shared" si="123"/>
        <v>0.64492128561496709</v>
      </c>
      <c r="X117" s="31"/>
      <c r="Y117" s="5">
        <f t="shared" si="128"/>
        <v>0</v>
      </c>
      <c r="Z117" s="5">
        <f t="shared" si="118"/>
        <v>4.0981697212185306</v>
      </c>
      <c r="AA117" s="5">
        <f t="shared" si="124"/>
        <v>0</v>
      </c>
      <c r="AB117" s="5">
        <f t="shared" si="108"/>
        <v>3.8839030091461599</v>
      </c>
      <c r="AC117" s="32"/>
      <c r="AD117" s="5">
        <f t="shared" si="129"/>
        <v>8399.5175094714086</v>
      </c>
      <c r="AE117" s="5">
        <f t="shared" si="110"/>
        <v>-83.995175094714085</v>
      </c>
      <c r="AF117" s="5">
        <f t="shared" si="110"/>
        <v>-923.22466586886367</v>
      </c>
      <c r="AG117" s="5">
        <f t="shared" si="132"/>
        <v>-21058.937807220311</v>
      </c>
      <c r="AH117" s="5">
        <f t="shared" si="133"/>
        <v>-13666.640138712481</v>
      </c>
      <c r="AI117" s="42">
        <f t="shared" si="127"/>
        <v>0</v>
      </c>
      <c r="AJ117" s="42">
        <f t="shared" si="130"/>
        <v>816.15477145200532</v>
      </c>
      <c r="AK117" s="42">
        <f t="shared" si="134"/>
        <v>-12850.485367260475</v>
      </c>
    </row>
    <row r="118" spans="1:37" ht="15" x14ac:dyDescent="0.2">
      <c r="I118" s="2">
        <f t="shared" si="113"/>
        <v>17</v>
      </c>
      <c r="J118" s="11">
        <f t="shared" si="114"/>
        <v>13024.097198872909</v>
      </c>
      <c r="K118" s="11">
        <f t="shared" si="115"/>
        <v>130.24097198872909</v>
      </c>
      <c r="L118" s="24">
        <f t="shared" si="121"/>
        <v>1431.5307719895141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H'!$B$8:$AV$128, 13)</f>
        <v>57.599590792221434</v>
      </c>
      <c r="S118" s="46">
        <f>VLOOKUP(I118, '[1]Lapse Rates'!$A$4:$F$24, 3)</f>
        <v>7.4594940000000001E-4</v>
      </c>
      <c r="T118" s="33">
        <f t="shared" si="131"/>
        <v>0.64492128561496709</v>
      </c>
      <c r="U118" s="33">
        <f t="shared" si="122"/>
        <v>3.714720214461547E-2</v>
      </c>
      <c r="V118" s="39">
        <f t="shared" si="117"/>
        <v>4.8107864605171334E-4</v>
      </c>
      <c r="W118" s="32">
        <f t="shared" si="123"/>
        <v>0.60729300482429993</v>
      </c>
      <c r="X118" s="31"/>
      <c r="Y118" s="5">
        <f t="shared" si="128"/>
        <v>0</v>
      </c>
      <c r="Z118" s="5">
        <f t="shared" si="118"/>
        <v>3.8839030091461599</v>
      </c>
      <c r="AA118" s="5">
        <f t="shared" si="124"/>
        <v>0</v>
      </c>
      <c r="AB118" s="5">
        <f t="shared" si="108"/>
        <v>3.6572945900233331</v>
      </c>
      <c r="AC118" s="32"/>
      <c r="AD118" s="5">
        <f t="shared" si="129"/>
        <v>7909.4431230272767</v>
      </c>
      <c r="AE118" s="5">
        <f t="shared" si="110"/>
        <v>-79.094431230272761</v>
      </c>
      <c r="AF118" s="5">
        <f t="shared" si="110"/>
        <v>-869.35862401996178</v>
      </c>
      <c r="AG118" s="5">
        <f t="shared" si="132"/>
        <v>-22371.122400349628</v>
      </c>
      <c r="AH118" s="5">
        <f t="shared" si="133"/>
        <v>-15410.132332572586</v>
      </c>
      <c r="AI118" s="42">
        <f t="shared" si="127"/>
        <v>0</v>
      </c>
      <c r="AJ118" s="42">
        <f t="shared" si="130"/>
        <v>768.5382175504833</v>
      </c>
      <c r="AK118" s="42">
        <f t="shared" si="134"/>
        <v>-14641.594115022102</v>
      </c>
    </row>
    <row r="119" spans="1:37" ht="15" x14ac:dyDescent="0.2">
      <c r="I119" s="2">
        <f t="shared" si="113"/>
        <v>18</v>
      </c>
      <c r="J119" s="11">
        <f t="shared" si="114"/>
        <v>13024.097198872909</v>
      </c>
      <c r="K119" s="11">
        <f t="shared" si="115"/>
        <v>130.24097198872909</v>
      </c>
      <c r="L119" s="24">
        <f t="shared" si="121"/>
        <v>1431.5307719895141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H'!$B$8:$AV$128, 13)</f>
        <v>64.596423527257471</v>
      </c>
      <c r="S119" s="46">
        <f>VLOOKUP(I119, '[1]Lapse Rates'!$A$4:$F$24, 3)</f>
        <v>5.9837330000000002E-4</v>
      </c>
      <c r="T119" s="33">
        <f t="shared" si="131"/>
        <v>0.60729300482429993</v>
      </c>
      <c r="U119" s="33">
        <f t="shared" si="122"/>
        <v>3.9228956144771295E-2</v>
      </c>
      <c r="V119" s="39">
        <f t="shared" si="117"/>
        <v>3.6338791936363227E-4</v>
      </c>
      <c r="W119" s="32">
        <f t="shared" si="123"/>
        <v>0.56770066076016501</v>
      </c>
      <c r="X119" s="31"/>
      <c r="Y119" s="5">
        <f t="shared" si="128"/>
        <v>0</v>
      </c>
      <c r="Z119" s="5">
        <f t="shared" si="128"/>
        <v>3.6572945900233331</v>
      </c>
      <c r="AA119" s="5">
        <f t="shared" si="124"/>
        <v>0</v>
      </c>
      <c r="AB119" s="5">
        <f t="shared" si="108"/>
        <v>3.4188580122893342</v>
      </c>
      <c r="AC119" s="32"/>
      <c r="AD119" s="5">
        <f t="shared" si="129"/>
        <v>7393.7885856047642</v>
      </c>
      <c r="AE119" s="5">
        <f t="shared" si="110"/>
        <v>-73.937885856047643</v>
      </c>
      <c r="AF119" s="5">
        <f t="shared" si="110"/>
        <v>-812.68096515695629</v>
      </c>
      <c r="AG119" s="5">
        <f t="shared" si="132"/>
        <v>-23624.815030109472</v>
      </c>
      <c r="AH119" s="5">
        <f t="shared" si="133"/>
        <v>-17117.645295517712</v>
      </c>
      <c r="AI119" s="42">
        <f t="shared" si="127"/>
        <v>0</v>
      </c>
      <c r="AJ119" s="42">
        <f t="shared" si="130"/>
        <v>718.43613424463047</v>
      </c>
      <c r="AK119" s="42">
        <f t="shared" si="134"/>
        <v>-16399.20916127308</v>
      </c>
    </row>
    <row r="120" spans="1:37" ht="15" x14ac:dyDescent="0.2">
      <c r="I120" s="2">
        <f t="shared" si="113"/>
        <v>19</v>
      </c>
      <c r="J120" s="11">
        <f t="shared" si="114"/>
        <v>13024.097198872909</v>
      </c>
      <c r="K120" s="11">
        <f t="shared" si="115"/>
        <v>130.24097198872909</v>
      </c>
      <c r="L120" s="24">
        <f t="shared" si="121"/>
        <v>1431.5307719895141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H'!$B$8:$AV$128, 13)</f>
        <v>72.465856057754607</v>
      </c>
      <c r="S120" s="46">
        <f>VLOOKUP(I120, '[1]Lapse Rates'!$A$4:$F$24, 3)</f>
        <v>4.66450453E-2</v>
      </c>
      <c r="T120" s="33">
        <f t="shared" si="131"/>
        <v>0.56770066076016501</v>
      </c>
      <c r="U120" s="33">
        <f t="shared" si="122"/>
        <v>4.1138914366538291E-2</v>
      </c>
      <c r="V120" s="39">
        <f t="shared" si="117"/>
        <v>2.648042303799783E-2</v>
      </c>
      <c r="W120" s="32">
        <f t="shared" si="123"/>
        <v>0.50008132335562894</v>
      </c>
      <c r="X120" s="31"/>
      <c r="Y120" s="5">
        <f t="shared" si="128"/>
        <v>0</v>
      </c>
      <c r="Z120" s="5">
        <f t="shared" si="128"/>
        <v>3.4188580122893342</v>
      </c>
      <c r="AA120" s="5">
        <f t="shared" si="124"/>
        <v>0</v>
      </c>
      <c r="AB120" s="5">
        <f t="shared" si="108"/>
        <v>3.0116347528313705</v>
      </c>
      <c r="AC120" s="32"/>
      <c r="AD120" s="5">
        <f t="shared" si="129"/>
        <v>6513.1077627247041</v>
      </c>
      <c r="AE120" s="5">
        <f t="shared" si="110"/>
        <v>-65.131077627247038</v>
      </c>
      <c r="AF120" s="5">
        <f t="shared" si="110"/>
        <v>-715.88180288082128</v>
      </c>
      <c r="AG120" s="5">
        <f t="shared" si="132"/>
        <v>-24775.047260045987</v>
      </c>
      <c r="AH120" s="5">
        <f t="shared" si="133"/>
        <v>-19042.952377829351</v>
      </c>
      <c r="AI120" s="42">
        <f t="shared" si="127"/>
        <v>0</v>
      </c>
      <c r="AJ120" s="42">
        <f t="shared" si="130"/>
        <v>632.88190277906619</v>
      </c>
      <c r="AK120" s="42">
        <f t="shared" si="134"/>
        <v>-18410.070475050285</v>
      </c>
    </row>
    <row r="121" spans="1:37" ht="15" x14ac:dyDescent="0.2">
      <c r="I121" s="2">
        <f t="shared" si="113"/>
        <v>20</v>
      </c>
      <c r="J121" s="11">
        <f t="shared" si="114"/>
        <v>13024.097198872909</v>
      </c>
      <c r="K121" s="11">
        <f t="shared" si="115"/>
        <v>130.24097198872909</v>
      </c>
      <c r="L121" s="24">
        <f t="shared" si="121"/>
        <v>1431.5307719895141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H'!$B$8:$AV$128, 13)</f>
        <v>81.349034188552878</v>
      </c>
      <c r="S121" s="46">
        <f>VLOOKUP(I121, '[1]Lapse Rates'!$A$4:$F$24, 3)</f>
        <v>0</v>
      </c>
      <c r="T121" s="33">
        <f t="shared" si="131"/>
        <v>0.50008132335562894</v>
      </c>
      <c r="U121" s="33">
        <f t="shared" si="122"/>
        <v>4.068113267071382E-2</v>
      </c>
      <c r="V121" s="39">
        <f t="shared" si="117"/>
        <v>0</v>
      </c>
      <c r="W121" s="32">
        <f t="shared" si="123"/>
        <v>0.45940019068491511</v>
      </c>
      <c r="X121" s="31"/>
      <c r="Y121" s="5">
        <f t="shared" si="128"/>
        <v>0</v>
      </c>
      <c r="Z121" s="5">
        <f t="shared" si="128"/>
        <v>3.0116347528313705</v>
      </c>
      <c r="AA121" s="5">
        <f t="shared" si="124"/>
        <v>0</v>
      </c>
      <c r="AB121" s="5">
        <f t="shared" si="108"/>
        <v>2.7666411743598576</v>
      </c>
      <c r="AC121" s="32"/>
      <c r="AD121" s="5">
        <f>$W121*J121</f>
        <v>5983.2727366610834</v>
      </c>
      <c r="AE121" s="5">
        <f t="shared" si="110"/>
        <v>-59.832727366610833</v>
      </c>
      <c r="AF121" s="5">
        <f t="shared" si="110"/>
        <v>-657.64550962330645</v>
      </c>
      <c r="AG121" s="5">
        <f t="shared" si="132"/>
        <v>-24499.357847151314</v>
      </c>
      <c r="AH121" s="5">
        <f t="shared" si="133"/>
        <v>-19233.563347480147</v>
      </c>
      <c r="AI121" s="42">
        <f t="shared" si="127"/>
        <v>0</v>
      </c>
      <c r="AJ121" s="42">
        <f t="shared" si="130"/>
        <v>581.38490628104046</v>
      </c>
      <c r="AK121" s="42">
        <f t="shared" si="134"/>
        <v>-18652.178441199107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216338.53009792292</v>
      </c>
      <c r="AE124" s="21">
        <f t="shared" ref="AE124:AK124" si="135">SUM(AE101:AE121)</f>
        <v>-7114.3413703156093</v>
      </c>
      <c r="AF124" s="21">
        <f t="shared" si="135"/>
        <v>-22757.602874793774</v>
      </c>
      <c r="AG124" s="21">
        <f t="shared" si="135"/>
        <v>-291292.10169298155</v>
      </c>
      <c r="AH124" s="21">
        <f t="shared" si="135"/>
        <v>-104825.51584016805</v>
      </c>
      <c r="AI124" s="21">
        <f t="shared" si="135"/>
        <v>0</v>
      </c>
      <c r="AJ124" s="21">
        <f t="shared" si="135"/>
        <v>19767.836487184279</v>
      </c>
      <c r="AK124" s="21">
        <f t="shared" si="135"/>
        <v>-85057.679352983789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109118.83088138665</v>
      </c>
      <c r="AE126" s="21">
        <f t="shared" ref="AE126:AK126" si="136">AE101+NPV($D$6,AE102:AE121)</f>
        <v>-6053.6188743981111</v>
      </c>
      <c r="AF126" s="21">
        <f t="shared" si="136"/>
        <v>-11098.7763913825</v>
      </c>
      <c r="AG126" s="21">
        <f t="shared" si="136"/>
        <v>-99362.020097900604</v>
      </c>
      <c r="AH126" s="21">
        <f t="shared" si="136"/>
        <v>-7395.5844822945601</v>
      </c>
      <c r="AI126" s="21">
        <f t="shared" si="136"/>
        <v>0</v>
      </c>
      <c r="AJ126" s="21">
        <f t="shared" si="136"/>
        <v>9348.5684585259314</v>
      </c>
      <c r="AK126" s="21">
        <f t="shared" si="136"/>
        <v>1952.9839762313727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161295.27286296888</v>
      </c>
      <c r="AE128" s="21">
        <f t="shared" ref="AE128:AK128" si="137">AE101+NPV($D$7,AE102:AE121)</f>
        <v>-6568.4229206777864</v>
      </c>
      <c r="AF128" s="21">
        <f t="shared" si="137"/>
        <v>-16757.19418834001</v>
      </c>
      <c r="AG128" s="21">
        <f t="shared" si="137"/>
        <v>-186893.03673745392</v>
      </c>
      <c r="AH128" s="21">
        <f t="shared" si="137"/>
        <v>-48923.380983502822</v>
      </c>
      <c r="AI128" s="21">
        <f t="shared" si="137"/>
        <v>0</v>
      </c>
      <c r="AJ128" s="21">
        <f t="shared" si="137"/>
        <v>14419.036965955604</v>
      </c>
      <c r="AK128" s="21">
        <f t="shared" si="137"/>
        <v>-34504.344017547221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249276.0660115185</v>
      </c>
    </row>
    <row r="132" spans="1:39" ht="15" x14ac:dyDescent="0.2">
      <c r="G132" s="58" t="s">
        <v>113</v>
      </c>
      <c r="H132" s="57"/>
      <c r="I132" s="57"/>
      <c r="J132" s="11">
        <f>H$131</f>
        <v>249276.0660115185</v>
      </c>
      <c r="K132" s="11">
        <f>J132*$C$10</f>
        <v>99710.426404607409</v>
      </c>
      <c r="L132" s="24">
        <f>$C$141</f>
        <v>35080.200429827142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249276.0660115185</v>
      </c>
      <c r="AE132" s="5">
        <f>-$W132*K132</f>
        <v>-99710.426404607409</v>
      </c>
      <c r="AF132" s="5">
        <f>-$W132*L132</f>
        <v>-35080.200429827142</v>
      </c>
      <c r="AG132" s="5"/>
      <c r="AH132" s="5">
        <f>SUM(AD132:AG132)</f>
        <v>114485.43917708396</v>
      </c>
      <c r="AI132" s="42">
        <f>Y132-AA132</f>
        <v>0</v>
      </c>
      <c r="AJ132" s="42"/>
      <c r="AK132" s="42">
        <f>SUM(AH132:AJ132)</f>
        <v>114485.43917708396</v>
      </c>
      <c r="AL132" s="6" t="s">
        <v>39</v>
      </c>
      <c r="AM132" s="36">
        <f>AK159</f>
        <v>2804017.5422899933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249276.0660115185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H'!$B$8:$AV$128, 16)</f>
        <v>8.7623186046968922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8.7623186046968914E-3</v>
      </c>
      <c r="V133" s="39">
        <f>MIN(S133*T133,T133-U133)</f>
        <v>3.4608985999999998E-3</v>
      </c>
      <c r="W133" s="32">
        <f>T133-SUM(U133:V133)</f>
        <v>0.98777678279530312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5.9486782412603256</v>
      </c>
      <c r="AC133" s="32"/>
      <c r="AD133" s="5">
        <f t="shared" ref="AD133:AD135" si="146">$W133*J133</f>
        <v>246229.11051272735</v>
      </c>
      <c r="AE133" s="5">
        <f t="shared" ref="AE133:AE152" si="147">-$W133*K133</f>
        <v>0</v>
      </c>
      <c r="AF133" s="5">
        <f t="shared" ref="AF133:AF134" si="148">-$W133*L133</f>
        <v>0</v>
      </c>
      <c r="AG133" s="5">
        <f>-U133*M133</f>
        <v>-5276.9223709880043</v>
      </c>
      <c r="AH133" s="5">
        <f t="shared" ref="AH133:AH141" si="149">SUM(AD133:AG133)</f>
        <v>240952.18814173935</v>
      </c>
      <c r="AI133" s="42">
        <f>-M133*$W132*(N133-N132)/1000</f>
        <v>0</v>
      </c>
      <c r="AJ133" s="42">
        <f>$D$6*SUM(Y133:Z133,AD133:AE133)</f>
        <v>24155.666527947553</v>
      </c>
      <c r="AK133" s="42">
        <f t="shared" ref="AK133" si="150">SUM(AH133:AJ133)</f>
        <v>265107.85466968687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1">I133+1</f>
        <v>2</v>
      </c>
      <c r="J134" s="11">
        <f t="shared" si="140"/>
        <v>249276.0660115185</v>
      </c>
      <c r="K134" s="11">
        <f t="shared" ref="K134:K152" si="152">J134*$C$11</f>
        <v>2492.7606601151851</v>
      </c>
      <c r="L134" s="24">
        <f>$C$142</f>
        <v>27601.918449481589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H'!$B$8:$AV$128, 16)</f>
        <v>9.6724893106932726</v>
      </c>
      <c r="S134" s="46">
        <f>VLOOKUP(I134, '[1]Lapse Rates'!$A$4:$F$24, 3)</f>
        <v>3.2267923000000001E-3</v>
      </c>
      <c r="T134" s="33">
        <f t="shared" ref="T134:T136" si="153">W133</f>
        <v>0.98777678279530312</v>
      </c>
      <c r="U134" s="33">
        <f>T134*R134/1000</f>
        <v>9.5542603729385587E-3</v>
      </c>
      <c r="V134" s="39">
        <f t="shared" ref="V134:V152" si="154">MIN(S134*T134,T134-U134)</f>
        <v>3.1873505168426566E-3</v>
      </c>
      <c r="W134" s="32">
        <f>T134-SUM(U134:V134)</f>
        <v>0.97503517190552191</v>
      </c>
      <c r="X134" s="32"/>
      <c r="Y134" s="5">
        <f t="shared" ref="Y134:Y135" si="155">AA133</f>
        <v>0</v>
      </c>
      <c r="Z134" s="5">
        <f t="shared" ref="Z134:Z152" si="156">AB133</f>
        <v>5.9486782412603256</v>
      </c>
      <c r="AA134" s="5">
        <f>O134*W134</f>
        <v>0</v>
      </c>
      <c r="AB134" s="5">
        <f t="shared" si="145"/>
        <v>5.8719445654149052</v>
      </c>
      <c r="AC134" s="32"/>
      <c r="AD134" s="5">
        <f t="shared" si="146"/>
        <v>243052.93187547318</v>
      </c>
      <c r="AE134" s="5">
        <f t="shared" si="147"/>
        <v>-2430.5293187547318</v>
      </c>
      <c r="AF134" s="5">
        <f t="shared" si="148"/>
        <v>-26912.841300312477</v>
      </c>
      <c r="AG134" s="5">
        <f t="shared" ref="AG134:AG137" si="157">-U134*M134</f>
        <v>-5753.8526701344153</v>
      </c>
      <c r="AH134" s="5">
        <f t="shared" si="149"/>
        <v>207955.70858627153</v>
      </c>
      <c r="AI134" s="42">
        <f>-M134*($W133*N134-$W132*N133)/1000</f>
        <v>0</v>
      </c>
      <c r="AJ134" s="42">
        <f t="shared" ref="AJ134:AJ135" si="158">$D$6*SUM(Y134:Z134,AD134:AE134)</f>
        <v>23605.641256149549</v>
      </c>
      <c r="AK134" s="42">
        <f>SUM(AH134:AJ134)</f>
        <v>231561.34984242107</v>
      </c>
      <c r="AL134" s="48" t="s">
        <v>59</v>
      </c>
      <c r="AM134" s="54">
        <f>AK159/AD159</f>
        <v>0.89044323909587819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1"/>
        <v>3</v>
      </c>
      <c r="J135" s="11">
        <f t="shared" si="140"/>
        <v>249276.0660115185</v>
      </c>
      <c r="K135" s="11">
        <f t="shared" si="152"/>
        <v>2492.7606601151851</v>
      </c>
      <c r="L135" s="24">
        <f t="shared" ref="L135:L152" si="159">$C$142</f>
        <v>27601.918449481589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H'!$B$8:$AV$128, 16)</f>
        <v>10.650644197309807</v>
      </c>
      <c r="S135" s="46">
        <f>VLOOKUP(I135, '[1]Lapse Rates'!$A$4:$F$24, 3)</f>
        <v>2.9657235000000001E-3</v>
      </c>
      <c r="T135" s="33">
        <f t="shared" si="153"/>
        <v>0.97503517190552191</v>
      </c>
      <c r="U135" s="33">
        <f t="shared" ref="U135:U152" si="160">T135*R135/1000</f>
        <v>1.0384752695828517E-2</v>
      </c>
      <c r="V135" s="39">
        <f t="shared" si="154"/>
        <v>2.8916847226467461E-3</v>
      </c>
      <c r="W135" s="32">
        <f t="shared" ref="W135:W152" si="161">T135-SUM(U135:V135)</f>
        <v>0.96175873448704663</v>
      </c>
      <c r="X135" s="32"/>
      <c r="Y135" s="5">
        <f t="shared" si="155"/>
        <v>0</v>
      </c>
      <c r="Z135" s="5">
        <f t="shared" si="156"/>
        <v>5.8719445654149052</v>
      </c>
      <c r="AA135" s="5">
        <f t="shared" ref="AA135:AA152" si="162">O135*W135</f>
        <v>0</v>
      </c>
      <c r="AB135" s="5">
        <f t="shared" si="145"/>
        <v>5.791990009113996</v>
      </c>
      <c r="AC135" s="32"/>
      <c r="AD135" s="5">
        <f t="shared" si="146"/>
        <v>239743.43378514753</v>
      </c>
      <c r="AE135" s="5">
        <f t="shared" si="147"/>
        <v>-2397.4343378514754</v>
      </c>
      <c r="AF135" s="5">
        <f>-$W135*L135</f>
        <v>-26546.386157388079</v>
      </c>
      <c r="AG135" s="5">
        <f t="shared" si="157"/>
        <v>-6253.9992312561117</v>
      </c>
      <c r="AH135" s="5">
        <f t="shared" si="149"/>
        <v>204545.61405865187</v>
      </c>
      <c r="AI135" s="42">
        <f>-M135*($W134*N135-$W133*N134)/1000</f>
        <v>0</v>
      </c>
      <c r="AJ135" s="42">
        <f t="shared" si="158"/>
        <v>23284.218583541613</v>
      </c>
      <c r="AK135" s="42">
        <f t="shared" ref="AK135:AK142" si="163">SUM(AH135:AJ135)</f>
        <v>227829.83264219348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1"/>
        <v>4</v>
      </c>
      <c r="J136" s="11">
        <f t="shared" si="140"/>
        <v>249276.0660115185</v>
      </c>
      <c r="K136" s="11">
        <f t="shared" si="152"/>
        <v>2492.7606601151851</v>
      </c>
      <c r="L136" s="24">
        <f t="shared" si="159"/>
        <v>27601.918449481589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4">$H$14*M136/1000</f>
        <v>6.0222899999999999</v>
      </c>
      <c r="Q136">
        <f t="shared" si="144"/>
        <v>68</v>
      </c>
      <c r="R136" s="45">
        <f>1000*VLOOKUP(Q136, '[1]Mortality (Interventions) H'!$B$8:$AV$128, 16)</f>
        <v>11.69787354433997</v>
      </c>
      <c r="S136" s="46">
        <f>VLOOKUP(I136, '[1]Lapse Rates'!$A$4:$F$24, 3)</f>
        <v>2.7812204999999998E-3</v>
      </c>
      <c r="T136" s="33">
        <f t="shared" si="153"/>
        <v>0.96175873448704663</v>
      </c>
      <c r="U136" s="33">
        <f t="shared" si="160"/>
        <v>1.1250532056193911E-2</v>
      </c>
      <c r="V136" s="39">
        <f t="shared" si="154"/>
        <v>2.6748631084094307E-3</v>
      </c>
      <c r="W136" s="32">
        <f t="shared" si="161"/>
        <v>0.94783333932244329</v>
      </c>
      <c r="X136" s="32"/>
      <c r="Y136" s="5">
        <f>AA135</f>
        <v>0</v>
      </c>
      <c r="Z136" s="5">
        <f t="shared" si="156"/>
        <v>5.791990009113996</v>
      </c>
      <c r="AA136" s="5">
        <f t="shared" si="162"/>
        <v>0</v>
      </c>
      <c r="AB136" s="5">
        <f t="shared" si="145"/>
        <v>5.7081272410681567</v>
      </c>
      <c r="AC136" s="32"/>
      <c r="AD136" s="5">
        <f>$W136*J136</f>
        <v>236272.1660608594</v>
      </c>
      <c r="AE136" s="5">
        <f t="shared" si="147"/>
        <v>-2362.721660608594</v>
      </c>
      <c r="AF136" s="5">
        <f t="shared" ref="AF136:AF152" si="165">-$W136*L136</f>
        <v>-26162.018535677889</v>
      </c>
      <c r="AG136" s="5">
        <f t="shared" si="157"/>
        <v>-6775.3966696696034</v>
      </c>
      <c r="AH136" s="5">
        <f t="shared" si="149"/>
        <v>200972.0291949033</v>
      </c>
      <c r="AI136" s="42">
        <f t="shared" ref="AI136:AI152" si="166">-M136*($W135*N136-$W134*N135)/1000</f>
        <v>0</v>
      </c>
      <c r="AJ136" s="42">
        <f>$D$6*SUM(Y136:Z136,AD136:AE136)</f>
        <v>22947.084689884497</v>
      </c>
      <c r="AK136" s="42">
        <f t="shared" si="163"/>
        <v>223919.1138847878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1"/>
        <v>5</v>
      </c>
      <c r="J137" s="11">
        <f t="shared" si="140"/>
        <v>249276.0660115185</v>
      </c>
      <c r="K137" s="11">
        <f t="shared" si="152"/>
        <v>2492.7606601151851</v>
      </c>
      <c r="L137" s="24">
        <f t="shared" si="159"/>
        <v>27601.918449481589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4"/>
        <v>6.0222899999999999</v>
      </c>
      <c r="Q137">
        <f t="shared" si="144"/>
        <v>69</v>
      </c>
      <c r="R137" s="45">
        <f>1000*VLOOKUP(Q137, '[1]Mortality (Interventions) H'!$B$8:$AV$128, 16)</f>
        <v>12.880600380494855</v>
      </c>
      <c r="S137" s="46">
        <f>VLOOKUP(I137, '[1]Lapse Rates'!$A$4:$F$24, 3)</f>
        <v>2.4845683E-3</v>
      </c>
      <c r="T137" s="33">
        <f>W136</f>
        <v>0.94783333932244329</v>
      </c>
      <c r="U137" s="33">
        <f t="shared" si="160"/>
        <v>1.2208662471122372E-2</v>
      </c>
      <c r="V137" s="39">
        <f t="shared" si="154"/>
        <v>2.3549566685636862E-3</v>
      </c>
      <c r="W137" s="32">
        <f t="shared" si="161"/>
        <v>0.93326972018275722</v>
      </c>
      <c r="X137" s="32"/>
      <c r="Y137" s="5">
        <f t="shared" ref="Y137:Y152" si="167">AA136</f>
        <v>0</v>
      </c>
      <c r="Z137" s="5">
        <f t="shared" si="156"/>
        <v>5.7081272410681567</v>
      </c>
      <c r="AA137" s="5">
        <f t="shared" si="162"/>
        <v>0</v>
      </c>
      <c r="AB137" s="5">
        <f t="shared" si="145"/>
        <v>5.6204209031594168</v>
      </c>
      <c r="AC137" s="32"/>
      <c r="AD137" s="5">
        <f t="shared" ref="AD137:AD151" si="168">$W137*J137</f>
        <v>232641.80437482838</v>
      </c>
      <c r="AE137" s="5">
        <f t="shared" si="147"/>
        <v>-2326.4180437482842</v>
      </c>
      <c r="AF137" s="5">
        <f t="shared" si="165"/>
        <v>-25760.034707854968</v>
      </c>
      <c r="AG137" s="5">
        <f t="shared" si="157"/>
        <v>-7352.4105913215553</v>
      </c>
      <c r="AH137" s="5">
        <f t="shared" si="149"/>
        <v>197202.94103190358</v>
      </c>
      <c r="AI137" s="42">
        <f t="shared" si="166"/>
        <v>0</v>
      </c>
      <c r="AJ137" s="42">
        <f t="shared" ref="AJ137:AJ152" si="169">$D$6*SUM(Y137:Z137,AD137:AE137)</f>
        <v>22594.49936636131</v>
      </c>
      <c r="AK137" s="42">
        <f t="shared" si="163"/>
        <v>219797.44039826488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1"/>
        <v>6</v>
      </c>
      <c r="J138" s="11">
        <f t="shared" si="140"/>
        <v>249276.0660115185</v>
      </c>
      <c r="K138" s="11">
        <f t="shared" si="152"/>
        <v>2492.7606601151851</v>
      </c>
      <c r="L138" s="24">
        <f t="shared" si="159"/>
        <v>27601.918449481589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4"/>
        <v>6.0222899999999999</v>
      </c>
      <c r="Q138">
        <f t="shared" si="144"/>
        <v>70</v>
      </c>
      <c r="R138" s="45">
        <f>1000*VLOOKUP(Q138, '[1]Mortality (Interventions) H'!$B$8:$AV$128, 16)</f>
        <v>14.218591153870006</v>
      </c>
      <c r="S138" s="46">
        <f>VLOOKUP(I138, '[1]Lapse Rates'!$A$4:$F$24, 3)</f>
        <v>2.4510465999999999E-3</v>
      </c>
      <c r="T138" s="33">
        <f t="shared" ref="T138:T152" si="170">W137</f>
        <v>0.93326972018275722</v>
      </c>
      <c r="U138" s="33">
        <f t="shared" si="160"/>
        <v>1.3269780587565288E-2</v>
      </c>
      <c r="V138" s="39">
        <f t="shared" si="154"/>
        <v>2.2874875745368985E-3</v>
      </c>
      <c r="W138" s="32">
        <f t="shared" si="161"/>
        <v>0.91771245202065499</v>
      </c>
      <c r="X138" s="32"/>
      <c r="Y138" s="5">
        <f t="shared" si="167"/>
        <v>0</v>
      </c>
      <c r="Z138" s="5">
        <f t="shared" si="156"/>
        <v>5.6204209031594168</v>
      </c>
      <c r="AA138" s="5">
        <f t="shared" si="162"/>
        <v>0</v>
      </c>
      <c r="AB138" s="5">
        <f t="shared" si="145"/>
        <v>5.5267305226794701</v>
      </c>
      <c r="AC138" s="32"/>
      <c r="AD138" s="5">
        <f t="shared" si="168"/>
        <v>228763.7497694933</v>
      </c>
      <c r="AE138" s="5">
        <f t="shared" si="147"/>
        <v>-2287.6374976949332</v>
      </c>
      <c r="AF138" s="5">
        <f t="shared" si="165"/>
        <v>-25330.624260747903</v>
      </c>
      <c r="AG138" s="5">
        <f>-U138*M138</f>
        <v>-7991.4466934688562</v>
      </c>
      <c r="AH138" s="5">
        <f t="shared" si="149"/>
        <v>193154.04131758161</v>
      </c>
      <c r="AI138" s="42">
        <f t="shared" si="166"/>
        <v>0</v>
      </c>
      <c r="AJ138" s="42">
        <f t="shared" si="169"/>
        <v>22217.857977154021</v>
      </c>
      <c r="AK138" s="42">
        <f t="shared" si="163"/>
        <v>215371.89929473563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1"/>
        <v>7</v>
      </c>
      <c r="J139" s="11">
        <f t="shared" si="140"/>
        <v>249276.0660115185</v>
      </c>
      <c r="K139" s="11">
        <f t="shared" si="152"/>
        <v>2492.7606601151851</v>
      </c>
      <c r="L139" s="24">
        <f t="shared" si="159"/>
        <v>27601.918449481589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4"/>
        <v>6.0222899999999999</v>
      </c>
      <c r="Q139">
        <f t="shared" si="144"/>
        <v>71</v>
      </c>
      <c r="R139" s="45">
        <f>1000*VLOOKUP(Q139, '[1]Mortality (Interventions) H'!$B$8:$AV$128, 16)</f>
        <v>15.755424922363346</v>
      </c>
      <c r="S139" s="46">
        <f>VLOOKUP(I139, '[1]Lapse Rates'!$A$4:$F$24, 3)</f>
        <v>2.2232648999999998E-3</v>
      </c>
      <c r="T139" s="33">
        <f t="shared" si="170"/>
        <v>0.91771245202065499</v>
      </c>
      <c r="U139" s="33">
        <f t="shared" si="160"/>
        <v>1.4458949638129404E-2</v>
      </c>
      <c r="V139" s="39">
        <f t="shared" si="154"/>
        <v>2.0403178828704563E-3</v>
      </c>
      <c r="W139" s="32">
        <f t="shared" si="161"/>
        <v>0.90121318449965515</v>
      </c>
      <c r="X139" s="32"/>
      <c r="Y139" s="5">
        <f t="shared" si="167"/>
        <v>0</v>
      </c>
      <c r="Z139" s="5">
        <f t="shared" si="156"/>
        <v>5.5267305226794701</v>
      </c>
      <c r="AA139" s="5">
        <f t="shared" si="162"/>
        <v>0</v>
      </c>
      <c r="AB139" s="5">
        <f t="shared" si="145"/>
        <v>5.4273671488804283</v>
      </c>
      <c r="AC139" s="32"/>
      <c r="AD139" s="5">
        <f t="shared" si="168"/>
        <v>224650.87726978684</v>
      </c>
      <c r="AE139" s="5">
        <f t="shared" si="147"/>
        <v>-2246.5087726978686</v>
      </c>
      <c r="AF139" s="5">
        <f t="shared" si="165"/>
        <v>-24875.212824157086</v>
      </c>
      <c r="AG139" s="5">
        <f t="shared" ref="AG139:AG152" si="171">-U139*M139</f>
        <v>-8707.5987816210327</v>
      </c>
      <c r="AH139" s="5">
        <f t="shared" si="149"/>
        <v>188821.55689131084</v>
      </c>
      <c r="AI139" s="42">
        <f t="shared" si="166"/>
        <v>0</v>
      </c>
      <c r="AJ139" s="42">
        <f t="shared" si="169"/>
        <v>21818.410721828703</v>
      </c>
      <c r="AK139" s="42">
        <f t="shared" si="163"/>
        <v>210639.96761313954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1"/>
        <v>8</v>
      </c>
      <c r="J140" s="11">
        <f t="shared" si="140"/>
        <v>249276.0660115185</v>
      </c>
      <c r="K140" s="11">
        <f t="shared" si="152"/>
        <v>2492.7606601151851</v>
      </c>
      <c r="L140" s="24">
        <f t="shared" si="159"/>
        <v>27601.918449481589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4"/>
        <v>6.0222899999999999</v>
      </c>
      <c r="Q140">
        <f t="shared" si="144"/>
        <v>72</v>
      </c>
      <c r="R140" s="45">
        <f>1000*VLOOKUP(Q140, '[1]Mortality (Interventions) H'!$B$8:$AV$128, 16)</f>
        <v>17.532613524494998</v>
      </c>
      <c r="S140" s="46">
        <f>VLOOKUP(I140, '[1]Lapse Rates'!$A$4:$F$24, 3)</f>
        <v>2.1873403E-3</v>
      </c>
      <c r="T140" s="33">
        <f t="shared" si="170"/>
        <v>0.90121318449965515</v>
      </c>
      <c r="U140" s="33">
        <f t="shared" si="160"/>
        <v>1.580062246701186E-2</v>
      </c>
      <c r="V140" s="39">
        <f t="shared" si="154"/>
        <v>1.971259917347431E-3</v>
      </c>
      <c r="W140" s="32">
        <f t="shared" si="161"/>
        <v>0.88344130211529581</v>
      </c>
      <c r="X140" s="32"/>
      <c r="Y140" s="5">
        <f t="shared" si="167"/>
        <v>0</v>
      </c>
      <c r="Z140" s="5">
        <f t="shared" si="156"/>
        <v>5.4273671488804283</v>
      </c>
      <c r="AA140" s="5">
        <f t="shared" si="162"/>
        <v>0</v>
      </c>
      <c r="AB140" s="5">
        <f t="shared" si="145"/>
        <v>5.3203397193159248</v>
      </c>
      <c r="AC140" s="32"/>
      <c r="AD140" s="5">
        <f t="shared" si="168"/>
        <v>220220.77234339435</v>
      </c>
      <c r="AE140" s="5">
        <f t="shared" si="147"/>
        <v>-2202.2077234339436</v>
      </c>
      <c r="AF140" s="5">
        <f t="shared" si="165"/>
        <v>-24384.67477589022</v>
      </c>
      <c r="AG140" s="5">
        <f t="shared" si="171"/>
        <v>-9515.5930676860862</v>
      </c>
      <c r="AH140" s="5">
        <f t="shared" si="149"/>
        <v>184118.29677638412</v>
      </c>
      <c r="AI140" s="42">
        <f t="shared" si="166"/>
        <v>0</v>
      </c>
      <c r="AJ140" s="42">
        <f t="shared" si="169"/>
        <v>21388.153613935425</v>
      </c>
      <c r="AK140" s="42">
        <f t="shared" si="163"/>
        <v>205506.45039031954</v>
      </c>
    </row>
    <row r="141" spans="1:39" ht="15" x14ac:dyDescent="0.2">
      <c r="A141" s="12"/>
      <c r="B141" s="13">
        <v>1</v>
      </c>
      <c r="C141" s="10">
        <f>$H$131*0.14+$B$144</f>
        <v>35080.200429827142</v>
      </c>
      <c r="D141" s="1"/>
      <c r="E141" s="81" t="s">
        <v>51</v>
      </c>
      <c r="F141" s="13"/>
      <c r="G141" s="8"/>
      <c r="I141" s="2">
        <f t="shared" si="151"/>
        <v>9</v>
      </c>
      <c r="J141" s="11">
        <f t="shared" si="140"/>
        <v>249276.0660115185</v>
      </c>
      <c r="K141" s="11">
        <f t="shared" si="152"/>
        <v>2492.7606601151851</v>
      </c>
      <c r="L141" s="24">
        <f t="shared" si="159"/>
        <v>27601.918449481589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4"/>
        <v>6.0222899999999999</v>
      </c>
      <c r="Q141">
        <f t="shared" si="144"/>
        <v>73</v>
      </c>
      <c r="R141" s="45">
        <f>1000*VLOOKUP(Q141, '[1]Mortality (Interventions) H'!$B$8:$AV$128, 16)</f>
        <v>19.589048532591974</v>
      </c>
      <c r="S141" s="46">
        <f>VLOOKUP(I141, '[1]Lapse Rates'!$A$4:$F$24, 3)</f>
        <v>1.9768835000000002E-3</v>
      </c>
      <c r="T141" s="33">
        <f t="shared" si="170"/>
        <v>0.88344130211529581</v>
      </c>
      <c r="U141" s="33">
        <f t="shared" si="160"/>
        <v>1.7305774542832778E-2</v>
      </c>
      <c r="V141" s="39">
        <f t="shared" si="154"/>
        <v>1.7464605333702436E-3</v>
      </c>
      <c r="W141" s="32">
        <f t="shared" si="161"/>
        <v>0.8643890670390928</v>
      </c>
      <c r="X141" s="32"/>
      <c r="Y141" s="5">
        <f t="shared" si="167"/>
        <v>0</v>
      </c>
      <c r="Z141" s="5">
        <f t="shared" si="156"/>
        <v>5.3203397193159248</v>
      </c>
      <c r="AA141" s="5">
        <f t="shared" si="162"/>
        <v>0</v>
      </c>
      <c r="AB141" s="5">
        <f t="shared" si="145"/>
        <v>5.2056016345388585</v>
      </c>
      <c r="AC141" s="32"/>
      <c r="AD141" s="5">
        <f t="shared" si="168"/>
        <v>215471.5061348718</v>
      </c>
      <c r="AE141" s="5">
        <f t="shared" si="147"/>
        <v>-2154.7150613487179</v>
      </c>
      <c r="AF141" s="5">
        <f t="shared" si="165"/>
        <v>-23858.796537036513</v>
      </c>
      <c r="AG141" s="5">
        <f t="shared" si="171"/>
        <v>-10422.039297155641</v>
      </c>
      <c r="AH141" s="5">
        <f t="shared" si="149"/>
        <v>179035.95523933094</v>
      </c>
      <c r="AI141" s="42">
        <f t="shared" si="166"/>
        <v>0</v>
      </c>
      <c r="AJ141" s="42">
        <f t="shared" si="169"/>
        <v>20926.899129639081</v>
      </c>
      <c r="AK141" s="42">
        <f t="shared" si="163"/>
        <v>199962.85436897003</v>
      </c>
    </row>
    <row r="142" spans="1:39" ht="15" x14ac:dyDescent="0.2">
      <c r="A142" s="12"/>
      <c r="B142" s="70" t="s">
        <v>49</v>
      </c>
      <c r="C142" s="10">
        <f>$H$131*0.11+$B$144</f>
        <v>27601.918449481589</v>
      </c>
      <c r="D142" s="1"/>
      <c r="E142" s="1"/>
      <c r="F142" s="1"/>
      <c r="I142" s="2">
        <f t="shared" si="151"/>
        <v>10</v>
      </c>
      <c r="J142" s="11">
        <f t="shared" si="140"/>
        <v>249276.0660115185</v>
      </c>
      <c r="K142" s="11">
        <f t="shared" si="152"/>
        <v>2492.7606601151851</v>
      </c>
      <c r="L142" s="24">
        <f t="shared" si="159"/>
        <v>27601.918449481589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4"/>
        <v>6.0222899999999999</v>
      </c>
      <c r="Q142">
        <f t="shared" si="144"/>
        <v>74</v>
      </c>
      <c r="R142" s="45">
        <f>1000*VLOOKUP(Q142, '[1]Mortality (Interventions) H'!$B$8:$AV$128, 16)</f>
        <v>22.04311590165014</v>
      </c>
      <c r="S142" s="46">
        <f>VLOOKUP(I142, '[1]Lapse Rates'!$A$4:$F$24, 3)</f>
        <v>1.6914747999999999E-3</v>
      </c>
      <c r="T142" s="33">
        <f t="shared" si="170"/>
        <v>0.8643890670390928</v>
      </c>
      <c r="U142" s="33">
        <f t="shared" si="160"/>
        <v>1.9053828388861955E-2</v>
      </c>
      <c r="V142" s="39">
        <f t="shared" si="154"/>
        <v>1.462092324292136E-3</v>
      </c>
      <c r="W142" s="32">
        <f t="shared" si="161"/>
        <v>0.84387314632593868</v>
      </c>
      <c r="X142" s="32"/>
      <c r="Y142" s="5">
        <f t="shared" si="167"/>
        <v>0</v>
      </c>
      <c r="Z142" s="5">
        <f t="shared" si="156"/>
        <v>5.2056016345388585</v>
      </c>
      <c r="AA142" s="5">
        <f t="shared" si="162"/>
        <v>0</v>
      </c>
      <c r="AB142" s="5">
        <f t="shared" si="145"/>
        <v>5.0820488103872368</v>
      </c>
      <c r="AC142" s="32"/>
      <c r="AD142" s="5">
        <f t="shared" si="168"/>
        <v>210357.37812889251</v>
      </c>
      <c r="AE142" s="5">
        <f t="shared" si="147"/>
        <v>-2103.5737812889251</v>
      </c>
      <c r="AF142" s="5">
        <f t="shared" si="165"/>
        <v>-23292.517766596004</v>
      </c>
      <c r="AG142" s="5">
        <f t="shared" si="171"/>
        <v>-11474.768016795946</v>
      </c>
      <c r="AH142" s="5">
        <f>SUM(AD142:AG142)</f>
        <v>173486.51856421164</v>
      </c>
      <c r="AI142" s="42">
        <f t="shared" si="166"/>
        <v>0</v>
      </c>
      <c r="AJ142" s="42">
        <f t="shared" si="169"/>
        <v>20430.208876020261</v>
      </c>
      <c r="AK142" s="42">
        <f t="shared" si="163"/>
        <v>193916.72744023189</v>
      </c>
    </row>
    <row r="143" spans="1:39" ht="15" x14ac:dyDescent="0.2">
      <c r="D143" s="1"/>
      <c r="E143" s="1"/>
      <c r="F143" s="1"/>
      <c r="I143" s="2">
        <f t="shared" si="151"/>
        <v>11</v>
      </c>
      <c r="J143" s="11">
        <f t="shared" si="140"/>
        <v>249276.0660115185</v>
      </c>
      <c r="K143" s="11">
        <f t="shared" si="152"/>
        <v>2492.7606601151851</v>
      </c>
      <c r="L143" s="24">
        <f t="shared" si="159"/>
        <v>27601.918449481589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4"/>
        <v>6.0222899999999999</v>
      </c>
      <c r="Q143">
        <f t="shared" si="144"/>
        <v>75</v>
      </c>
      <c r="R143" s="45">
        <f>1000*VLOOKUP(Q143, '[1]Mortality (Interventions) H'!$B$8:$AV$128, 16)</f>
        <v>24.883683166507559</v>
      </c>
      <c r="S143" s="46">
        <f>VLOOKUP(I143, '[1]Lapse Rates'!$A$4:$F$24, 3)</f>
        <v>1.5867464999999999E-3</v>
      </c>
      <c r="T143" s="33">
        <f t="shared" si="170"/>
        <v>0.84387314632593868</v>
      </c>
      <c r="U143" s="33">
        <f t="shared" si="160"/>
        <v>2.0998672005898531E-2</v>
      </c>
      <c r="V143" s="39">
        <f t="shared" si="154"/>
        <v>1.339012761376671E-3</v>
      </c>
      <c r="W143" s="32">
        <f t="shared" si="161"/>
        <v>0.82153546155866353</v>
      </c>
      <c r="X143" s="31"/>
      <c r="Y143" s="5">
        <f t="shared" si="167"/>
        <v>0</v>
      </c>
      <c r="Z143" s="5">
        <f t="shared" si="156"/>
        <v>5.0820488103872368</v>
      </c>
      <c r="AA143" s="5">
        <f t="shared" si="162"/>
        <v>0</v>
      </c>
      <c r="AB143" s="5">
        <f t="shared" si="145"/>
        <v>4.947524794790124</v>
      </c>
      <c r="AC143" s="32"/>
      <c r="AD143" s="5">
        <f t="shared" si="168"/>
        <v>204789.12794630072</v>
      </c>
      <c r="AE143" s="5">
        <f t="shared" si="147"/>
        <v>-2047.8912794630073</v>
      </c>
      <c r="AF143" s="5">
        <f t="shared" si="165"/>
        <v>-22675.954813299446</v>
      </c>
      <c r="AG143" s="5">
        <f t="shared" si="171"/>
        <v>-12646.009243440267</v>
      </c>
      <c r="AH143" s="5">
        <f t="shared" ref="AH143:AH152" si="172">SUM(AD143:AG143)</f>
        <v>167419.27261009801</v>
      </c>
      <c r="AI143" s="42">
        <f t="shared" si="166"/>
        <v>0</v>
      </c>
      <c r="AJ143" s="42">
        <f t="shared" si="169"/>
        <v>19889.413866005078</v>
      </c>
      <c r="AK143" s="42">
        <f t="shared" ref="AK143:AK152" si="173">SUM(AH143:AJ143)</f>
        <v>187308.68647610309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1"/>
        <v>12</v>
      </c>
      <c r="J144" s="11">
        <f t="shared" si="140"/>
        <v>249276.0660115185</v>
      </c>
      <c r="K144" s="11">
        <f t="shared" si="152"/>
        <v>2492.7606601151851</v>
      </c>
      <c r="L144" s="24">
        <f t="shared" si="159"/>
        <v>27601.918449481589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4"/>
        <v>6.0222899999999999</v>
      </c>
      <c r="Q144">
        <f t="shared" si="144"/>
        <v>76</v>
      </c>
      <c r="R144" s="45">
        <f>1000*VLOOKUP(Q144, '[1]Mortality (Interventions) H'!$B$8:$AV$128, 16)</f>
        <v>28.15931534851865</v>
      </c>
      <c r="S144" s="46">
        <f>VLOOKUP(I144, '[1]Lapse Rates'!$A$4:$F$24, 3)</f>
        <v>1.4412507000000001E-3</v>
      </c>
      <c r="T144" s="33">
        <f t="shared" si="170"/>
        <v>0.82153546155866353</v>
      </c>
      <c r="U144" s="33">
        <f t="shared" si="160"/>
        <v>2.3133876132021228E-2</v>
      </c>
      <c r="V144" s="39">
        <f t="shared" si="154"/>
        <v>1.1840385590462469E-3</v>
      </c>
      <c r="W144" s="32">
        <f t="shared" si="161"/>
        <v>0.79721754686759605</v>
      </c>
      <c r="X144" s="31"/>
      <c r="Y144" s="5">
        <f t="shared" si="167"/>
        <v>0</v>
      </c>
      <c r="Z144" s="5">
        <f t="shared" si="156"/>
        <v>4.947524794790124</v>
      </c>
      <c r="AA144" s="5">
        <f t="shared" si="162"/>
        <v>0</v>
      </c>
      <c r="AB144" s="5">
        <f t="shared" si="145"/>
        <v>4.8010752603252547</v>
      </c>
      <c r="AC144" s="32"/>
      <c r="AD144" s="5">
        <f t="shared" si="168"/>
        <v>198727.25383850772</v>
      </c>
      <c r="AE144" s="5">
        <f t="shared" si="147"/>
        <v>-1987.2725383850773</v>
      </c>
      <c r="AF144" s="5">
        <f t="shared" si="165"/>
        <v>-22004.733715135153</v>
      </c>
      <c r="AG144" s="5">
        <f t="shared" si="171"/>
        <v>-13931.891089111012</v>
      </c>
      <c r="AH144" s="5">
        <f t="shared" si="172"/>
        <v>160803.35649587648</v>
      </c>
      <c r="AI144" s="42">
        <f t="shared" si="166"/>
        <v>0</v>
      </c>
      <c r="AJ144" s="42">
        <f t="shared" si="169"/>
        <v>19300.677517724402</v>
      </c>
      <c r="AK144" s="42">
        <f t="shared" si="173"/>
        <v>180104.03401360087</v>
      </c>
    </row>
    <row r="145" spans="1:37" ht="15" x14ac:dyDescent="0.2">
      <c r="A145" s="48"/>
      <c r="D145" s="1"/>
      <c r="E145" s="1"/>
      <c r="F145" s="1"/>
      <c r="I145" s="2">
        <f t="shared" si="151"/>
        <v>13</v>
      </c>
      <c r="J145" s="11">
        <f t="shared" si="140"/>
        <v>249276.0660115185</v>
      </c>
      <c r="K145" s="11">
        <f t="shared" si="152"/>
        <v>2492.7606601151851</v>
      </c>
      <c r="L145" s="24">
        <f t="shared" si="159"/>
        <v>27601.918449481589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4"/>
        <v>6.0222899999999999</v>
      </c>
      <c r="Q145">
        <f t="shared" si="144"/>
        <v>77</v>
      </c>
      <c r="R145" s="45">
        <f>1000*VLOOKUP(Q145, '[1]Mortality (Interventions) H'!$B$8:$AV$128, 16)</f>
        <v>31.957978719952955</v>
      </c>
      <c r="S145" s="46">
        <f>VLOOKUP(I145, '[1]Lapse Rates'!$A$4:$F$24, 3)</f>
        <v>1.3481251E-3</v>
      </c>
      <c r="T145" s="33">
        <f t="shared" si="170"/>
        <v>0.79721754686759605</v>
      </c>
      <c r="U145" s="33">
        <f t="shared" si="160"/>
        <v>2.5477461397967735E-2</v>
      </c>
      <c r="V145" s="39">
        <f t="shared" si="154"/>
        <v>1.0747489850926326E-3</v>
      </c>
      <c r="W145" s="32">
        <f t="shared" si="161"/>
        <v>0.77066533648453572</v>
      </c>
      <c r="X145" s="31"/>
      <c r="Y145" s="5">
        <f t="shared" si="167"/>
        <v>0</v>
      </c>
      <c r="Z145" s="5">
        <f t="shared" si="156"/>
        <v>4.8010752603252547</v>
      </c>
      <c r="AA145" s="5">
        <f t="shared" si="162"/>
        <v>0</v>
      </c>
      <c r="AB145" s="5">
        <f t="shared" si="145"/>
        <v>4.6411701492574542</v>
      </c>
      <c r="AC145" s="32"/>
      <c r="AD145" s="5">
        <f t="shared" si="168"/>
        <v>192108.42329030824</v>
      </c>
      <c r="AE145" s="5">
        <f t="shared" si="147"/>
        <v>-1921.0842329030825</v>
      </c>
      <c r="AF145" s="5">
        <f t="shared" si="165"/>
        <v>-21271.841769488445</v>
      </c>
      <c r="AG145" s="5">
        <f t="shared" si="171"/>
        <v>-15343.266100236711</v>
      </c>
      <c r="AH145" s="5">
        <f t="shared" si="172"/>
        <v>153572.23118768001</v>
      </c>
      <c r="AI145" s="42">
        <f t="shared" si="166"/>
        <v>0</v>
      </c>
      <c r="AJ145" s="42">
        <f t="shared" si="169"/>
        <v>18657.848947014485</v>
      </c>
      <c r="AK145" s="42">
        <f t="shared" si="173"/>
        <v>172230.08013469449</v>
      </c>
    </row>
    <row r="146" spans="1:37" ht="15" x14ac:dyDescent="0.2">
      <c r="A146" s="48"/>
      <c r="D146" s="1"/>
      <c r="E146" s="1"/>
      <c r="F146" s="37"/>
      <c r="I146" s="2">
        <f t="shared" si="151"/>
        <v>14</v>
      </c>
      <c r="J146" s="11">
        <f t="shared" si="140"/>
        <v>249276.0660115185</v>
      </c>
      <c r="K146" s="11">
        <f t="shared" si="152"/>
        <v>2492.7606601151851</v>
      </c>
      <c r="L146" s="24">
        <f t="shared" si="159"/>
        <v>27601.918449481589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4"/>
        <v>6.0222899999999999</v>
      </c>
      <c r="Q146">
        <f t="shared" si="144"/>
        <v>78</v>
      </c>
      <c r="R146" s="45">
        <f>1000*VLOOKUP(Q146, '[1]Mortality (Interventions) H'!$B$8:$AV$128, 16)</f>
        <v>36.227784716463624</v>
      </c>
      <c r="S146" s="46">
        <f>VLOOKUP(I146, '[1]Lapse Rates'!$A$4:$F$24, 3)</f>
        <v>1.1365788999999999E-3</v>
      </c>
      <c r="T146" s="33">
        <f t="shared" si="170"/>
        <v>0.77066533648453572</v>
      </c>
      <c r="U146" s="33">
        <f t="shared" si="160"/>
        <v>2.791949789860276E-2</v>
      </c>
      <c r="V146" s="39">
        <f t="shared" si="154"/>
        <v>8.7592196040972342E-4</v>
      </c>
      <c r="W146" s="32">
        <f t="shared" si="161"/>
        <v>0.74186991662552326</v>
      </c>
      <c r="X146" s="31"/>
      <c r="Y146" s="5">
        <f t="shared" si="167"/>
        <v>0</v>
      </c>
      <c r="Z146" s="5">
        <f t="shared" si="156"/>
        <v>4.6411701492574542</v>
      </c>
      <c r="AA146" s="5">
        <f t="shared" si="162"/>
        <v>0</v>
      </c>
      <c r="AB146" s="5">
        <f t="shared" si="145"/>
        <v>4.4677557801947225</v>
      </c>
      <c r="AC146" s="32"/>
      <c r="AD146" s="5">
        <f t="shared" si="168"/>
        <v>184930.41430870365</v>
      </c>
      <c r="AE146" s="5">
        <f t="shared" si="147"/>
        <v>-1849.3041430870367</v>
      </c>
      <c r="AF146" s="5">
        <f t="shared" si="165"/>
        <v>-20477.032938821398</v>
      </c>
      <c r="AG146" s="5">
        <f t="shared" si="171"/>
        <v>-16813.931299977641</v>
      </c>
      <c r="AH146" s="5">
        <f t="shared" si="172"/>
        <v>145790.14592681758</v>
      </c>
      <c r="AI146" s="42">
        <f t="shared" si="166"/>
        <v>0</v>
      </c>
      <c r="AJ146" s="42">
        <f t="shared" si="169"/>
        <v>17960.712206038632</v>
      </c>
      <c r="AK146" s="42">
        <f t="shared" si="173"/>
        <v>163750.8581328562</v>
      </c>
    </row>
    <row r="147" spans="1:37" ht="15" x14ac:dyDescent="0.2">
      <c r="A147" s="48"/>
      <c r="D147" s="1"/>
      <c r="E147" s="1"/>
      <c r="F147" s="1"/>
      <c r="I147" s="2">
        <f t="shared" si="151"/>
        <v>15</v>
      </c>
      <c r="J147" s="11">
        <f t="shared" si="140"/>
        <v>249276.0660115185</v>
      </c>
      <c r="K147" s="11">
        <f t="shared" si="152"/>
        <v>2492.7606601151851</v>
      </c>
      <c r="L147" s="24">
        <f t="shared" si="159"/>
        <v>27601.918449481589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4"/>
        <v>6.0222899999999999</v>
      </c>
      <c r="Q147">
        <f t="shared" si="144"/>
        <v>79</v>
      </c>
      <c r="R147" s="45">
        <f>1000*VLOOKUP(Q147, '[1]Mortality (Interventions) H'!$B$8:$AV$128, 16)</f>
        <v>41.004779422176817</v>
      </c>
      <c r="S147" s="46">
        <f>VLOOKUP(I147, '[1]Lapse Rates'!$A$4:$F$24, 3)</f>
        <v>1.0075606E-3</v>
      </c>
      <c r="T147" s="33">
        <f t="shared" si="170"/>
        <v>0.74186991662552326</v>
      </c>
      <c r="U147" s="33">
        <f t="shared" si="160"/>
        <v>3.0420212291178288E-2</v>
      </c>
      <c r="V147" s="39">
        <f t="shared" si="154"/>
        <v>7.4747889831716218E-4</v>
      </c>
      <c r="W147" s="32">
        <f t="shared" si="161"/>
        <v>0.71070222543602779</v>
      </c>
      <c r="X147" s="31"/>
      <c r="Y147" s="5">
        <f t="shared" si="167"/>
        <v>0</v>
      </c>
      <c r="Z147" s="5">
        <f t="shared" si="156"/>
        <v>4.4677557801947225</v>
      </c>
      <c r="AA147" s="5">
        <f t="shared" si="162"/>
        <v>0</v>
      </c>
      <c r="AB147" s="5">
        <f t="shared" si="145"/>
        <v>4.2800549052211361</v>
      </c>
      <c r="AC147" s="32"/>
      <c r="AD147" s="5">
        <f t="shared" si="168"/>
        <v>177161.05486232438</v>
      </c>
      <c r="AE147" s="5">
        <f t="shared" si="147"/>
        <v>-1771.6105486232439</v>
      </c>
      <c r="AF147" s="5">
        <f t="shared" si="165"/>
        <v>-19616.744868350321</v>
      </c>
      <c r="AG147" s="5">
        <f t="shared" si="171"/>
        <v>-18319.934027904008</v>
      </c>
      <c r="AH147" s="5">
        <f t="shared" si="172"/>
        <v>137452.76541744679</v>
      </c>
      <c r="AI147" s="42">
        <f t="shared" si="166"/>
        <v>0</v>
      </c>
      <c r="AJ147" s="42">
        <f t="shared" si="169"/>
        <v>17206.14277401612</v>
      </c>
      <c r="AK147" s="42">
        <f t="shared" si="173"/>
        <v>154658.90819146292</v>
      </c>
    </row>
    <row r="148" spans="1:37" ht="15" x14ac:dyDescent="0.2">
      <c r="I148" s="2">
        <f t="shared" si="151"/>
        <v>16</v>
      </c>
      <c r="J148" s="11">
        <f t="shared" si="140"/>
        <v>249276.0660115185</v>
      </c>
      <c r="K148" s="11">
        <f t="shared" si="152"/>
        <v>2492.7606601151851</v>
      </c>
      <c r="L148" s="24">
        <f t="shared" si="159"/>
        <v>27601.918449481589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4"/>
        <v>6.0222899999999999</v>
      </c>
      <c r="Q148">
        <f t="shared" si="144"/>
        <v>80</v>
      </c>
      <c r="R148" s="45">
        <f>1000*VLOOKUP(Q148, '[1]Mortality (Interventions) H'!$B$8:$AV$128, 16)</f>
        <v>46.250305177224817</v>
      </c>
      <c r="S148" s="46">
        <f>VLOOKUP(I148, '[1]Lapse Rates'!$A$4:$F$24, 3)</f>
        <v>8.9731130000000002E-4</v>
      </c>
      <c r="T148" s="33">
        <f t="shared" si="170"/>
        <v>0.71070222543602779</v>
      </c>
      <c r="U148" s="33">
        <f t="shared" si="160"/>
        <v>3.2870194816549118E-2</v>
      </c>
      <c r="V148" s="39">
        <f t="shared" si="154"/>
        <v>6.3772113781889513E-4</v>
      </c>
      <c r="W148" s="32">
        <f t="shared" si="161"/>
        <v>0.67719430948165982</v>
      </c>
      <c r="X148" s="31"/>
      <c r="Y148" s="5">
        <f t="shared" si="167"/>
        <v>0</v>
      </c>
      <c r="Z148" s="5">
        <f t="shared" si="156"/>
        <v>4.2800549052211361</v>
      </c>
      <c r="AA148" s="5">
        <f t="shared" si="162"/>
        <v>0</v>
      </c>
      <c r="AB148" s="5">
        <f t="shared" si="145"/>
        <v>4.0782605180483049</v>
      </c>
      <c r="AC148" s="32"/>
      <c r="AD148" s="5">
        <f t="shared" si="168"/>
        <v>168808.33339297492</v>
      </c>
      <c r="AE148" s="5">
        <f t="shared" si="147"/>
        <v>-1688.0833339297494</v>
      </c>
      <c r="AF148" s="5">
        <f t="shared" si="165"/>
        <v>-18691.862104765773</v>
      </c>
      <c r="AG148" s="5">
        <f t="shared" si="171"/>
        <v>-19795.384554175558</v>
      </c>
      <c r="AH148" s="5">
        <f t="shared" si="172"/>
        <v>128633.00340010384</v>
      </c>
      <c r="AI148" s="42">
        <f t="shared" si="166"/>
        <v>0</v>
      </c>
      <c r="AJ148" s="42">
        <f t="shared" si="169"/>
        <v>16394.916404178537</v>
      </c>
      <c r="AK148" s="42">
        <f t="shared" si="173"/>
        <v>145027.91980428237</v>
      </c>
    </row>
    <row r="149" spans="1:37" ht="15" x14ac:dyDescent="0.2">
      <c r="I149" s="2">
        <f t="shared" si="151"/>
        <v>17</v>
      </c>
      <c r="J149" s="11">
        <f t="shared" si="140"/>
        <v>249276.0660115185</v>
      </c>
      <c r="K149" s="11">
        <f t="shared" si="152"/>
        <v>2492.7606601151851</v>
      </c>
      <c r="L149" s="24">
        <f t="shared" si="159"/>
        <v>27601.918449481589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4"/>
        <v>6.0222899999999999</v>
      </c>
      <c r="Q149">
        <f t="shared" si="144"/>
        <v>81</v>
      </c>
      <c r="R149" s="45">
        <f>1000*VLOOKUP(Q149, '[1]Mortality (Interventions) H'!$B$8:$AV$128, 16)</f>
        <v>52.048876649343001</v>
      </c>
      <c r="S149" s="46">
        <f>VLOOKUP(I149, '[1]Lapse Rates'!$A$4:$F$24, 3)</f>
        <v>7.4594940000000001E-4</v>
      </c>
      <c r="T149" s="33">
        <f t="shared" si="170"/>
        <v>0.67719430948165982</v>
      </c>
      <c r="U149" s="33">
        <f t="shared" si="160"/>
        <v>3.5247203081847922E-2</v>
      </c>
      <c r="V149" s="39">
        <f t="shared" si="154"/>
        <v>5.0515268884125848E-4</v>
      </c>
      <c r="W149" s="32">
        <f t="shared" si="161"/>
        <v>0.64144195371097068</v>
      </c>
      <c r="X149" s="31"/>
      <c r="Y149" s="5">
        <f t="shared" si="167"/>
        <v>0</v>
      </c>
      <c r="Z149" s="5">
        <f t="shared" si="156"/>
        <v>4.0782605180483049</v>
      </c>
      <c r="AA149" s="5">
        <f t="shared" si="162"/>
        <v>0</v>
      </c>
      <c r="AB149" s="5">
        <f t="shared" si="145"/>
        <v>3.8629494634140418</v>
      </c>
      <c r="AC149" s="32"/>
      <c r="AD149" s="5">
        <f t="shared" si="168"/>
        <v>159896.12679581332</v>
      </c>
      <c r="AE149" s="5">
        <f t="shared" si="147"/>
        <v>-1598.9612679581332</v>
      </c>
      <c r="AF149" s="5">
        <f t="shared" si="165"/>
        <v>-17705.028496406358</v>
      </c>
      <c r="AG149" s="5">
        <f t="shared" si="171"/>
        <v>-21226.887864778193</v>
      </c>
      <c r="AH149" s="5">
        <f t="shared" si="172"/>
        <v>119365.24916667063</v>
      </c>
      <c r="AI149" s="42">
        <f t="shared" si="166"/>
        <v>0</v>
      </c>
      <c r="AJ149" s="42">
        <f t="shared" si="169"/>
        <v>15529.352015639417</v>
      </c>
      <c r="AK149" s="42">
        <f t="shared" si="173"/>
        <v>134894.60118231006</v>
      </c>
    </row>
    <row r="150" spans="1:37" ht="15" x14ac:dyDescent="0.2">
      <c r="I150" s="2">
        <f t="shared" si="151"/>
        <v>18</v>
      </c>
      <c r="J150" s="11">
        <f t="shared" si="140"/>
        <v>249276.0660115185</v>
      </c>
      <c r="K150" s="11">
        <f t="shared" si="152"/>
        <v>2492.7606601151851</v>
      </c>
      <c r="L150" s="24">
        <f t="shared" si="159"/>
        <v>27601.918449481589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4"/>
        <v>6.0222899999999999</v>
      </c>
      <c r="Q150">
        <f t="shared" si="144"/>
        <v>82</v>
      </c>
      <c r="R150" s="45">
        <f>1000*VLOOKUP(Q150, '[1]Mortality (Interventions) H'!$B$8:$AV$128, 16)</f>
        <v>58.602683307126249</v>
      </c>
      <c r="S150" s="46">
        <f>VLOOKUP(I150, '[1]Lapse Rates'!$A$4:$F$24, 3)</f>
        <v>5.9837330000000002E-4</v>
      </c>
      <c r="T150" s="33">
        <f t="shared" si="170"/>
        <v>0.64144195371097068</v>
      </c>
      <c r="U150" s="33">
        <f t="shared" si="160"/>
        <v>3.7590219673228349E-2</v>
      </c>
      <c r="V150" s="39">
        <f t="shared" si="154"/>
        <v>3.8382173860048081E-4</v>
      </c>
      <c r="W150" s="32">
        <f t="shared" si="161"/>
        <v>0.60346791229914187</v>
      </c>
      <c r="X150" s="31"/>
      <c r="Y150" s="5">
        <f t="shared" si="167"/>
        <v>0</v>
      </c>
      <c r="Z150" s="5">
        <f t="shared" si="156"/>
        <v>3.8629494634140418</v>
      </c>
      <c r="AA150" s="5">
        <f t="shared" si="162"/>
        <v>0</v>
      </c>
      <c r="AB150" s="5">
        <f t="shared" si="145"/>
        <v>3.6342587735599992</v>
      </c>
      <c r="AC150" s="32"/>
      <c r="AD150" s="5">
        <f t="shared" si="168"/>
        <v>150430.10714211414</v>
      </c>
      <c r="AE150" s="5">
        <f t="shared" si="147"/>
        <v>-1504.3010714211416</v>
      </c>
      <c r="AF150" s="5">
        <f t="shared" si="165"/>
        <v>-16656.872102159821</v>
      </c>
      <c r="AG150" s="5">
        <f t="shared" si="171"/>
        <v>-22637.920403588636</v>
      </c>
      <c r="AH150" s="5">
        <f t="shared" si="172"/>
        <v>109631.01356494451</v>
      </c>
      <c r="AI150" s="42">
        <f t="shared" si="166"/>
        <v>0</v>
      </c>
      <c r="AJ150" s="42">
        <f t="shared" si="169"/>
        <v>14610.000530877345</v>
      </c>
      <c r="AK150" s="42">
        <f t="shared" si="173"/>
        <v>124241.01409582185</v>
      </c>
    </row>
    <row r="151" spans="1:37" ht="15" x14ac:dyDescent="0.2">
      <c r="I151" s="2">
        <f t="shared" si="151"/>
        <v>19</v>
      </c>
      <c r="J151" s="11">
        <f t="shared" si="140"/>
        <v>249276.0660115185</v>
      </c>
      <c r="K151" s="11">
        <f t="shared" si="152"/>
        <v>2492.7606601151851</v>
      </c>
      <c r="L151" s="24">
        <f t="shared" si="159"/>
        <v>27601.918449481589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4"/>
        <v>6.0222899999999999</v>
      </c>
      <c r="Q151">
        <f t="shared" si="144"/>
        <v>83</v>
      </c>
      <c r="R151" s="45">
        <f>1000*VLOOKUP(Q151, '[1]Mortality (Interventions) H'!$B$8:$AV$128, 16)</f>
        <v>66.001341018283355</v>
      </c>
      <c r="S151" s="46">
        <f>VLOOKUP(I151, '[1]Lapse Rates'!$A$4:$F$24, 3)</f>
        <v>4.66450453E-2</v>
      </c>
      <c r="T151" s="33">
        <f t="shared" si="170"/>
        <v>0.60346791229914187</v>
      </c>
      <c r="U151" s="33">
        <f t="shared" si="160"/>
        <v>3.9829691473247171E-2</v>
      </c>
      <c r="V151" s="39">
        <f t="shared" si="154"/>
        <v>2.8148788106289901E-2</v>
      </c>
      <c r="W151" s="32">
        <f t="shared" si="161"/>
        <v>0.53548943271960481</v>
      </c>
      <c r="X151" s="31"/>
      <c r="Y151" s="5">
        <f t="shared" si="167"/>
        <v>0</v>
      </c>
      <c r="Z151" s="5">
        <f t="shared" si="156"/>
        <v>3.6342587735599992</v>
      </c>
      <c r="AA151" s="5">
        <f t="shared" si="162"/>
        <v>0</v>
      </c>
      <c r="AB151" s="5">
        <f t="shared" si="145"/>
        <v>3.2248726557729488</v>
      </c>
      <c r="AC151" s="32"/>
      <c r="AD151" s="5">
        <f t="shared" si="168"/>
        <v>133484.69917908282</v>
      </c>
      <c r="AE151" s="5">
        <f t="shared" si="147"/>
        <v>-1334.846991790828</v>
      </c>
      <c r="AF151" s="5">
        <f t="shared" si="165"/>
        <v>-14780.535652485691</v>
      </c>
      <c r="AG151" s="5">
        <f t="shared" si="171"/>
        <v>-23986.59526624217</v>
      </c>
      <c r="AH151" s="5">
        <f t="shared" si="172"/>
        <v>93382.721268564113</v>
      </c>
      <c r="AI151" s="42">
        <f t="shared" si="166"/>
        <v>0</v>
      </c>
      <c r="AJ151" s="42">
        <f t="shared" si="169"/>
        <v>12964.257020359029</v>
      </c>
      <c r="AK151" s="42">
        <f t="shared" si="173"/>
        <v>106346.97828892314</v>
      </c>
    </row>
    <row r="152" spans="1:37" ht="15" x14ac:dyDescent="0.2">
      <c r="I152" s="2">
        <f t="shared" si="151"/>
        <v>20</v>
      </c>
      <c r="J152" s="11">
        <f t="shared" si="140"/>
        <v>249276.0660115185</v>
      </c>
      <c r="K152" s="11">
        <f t="shared" si="152"/>
        <v>2492.7606601151851</v>
      </c>
      <c r="L152" s="24">
        <f t="shared" si="159"/>
        <v>27601.918449481589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4"/>
        <v>6.0222899999999999</v>
      </c>
      <c r="Q152">
        <f t="shared" si="144"/>
        <v>84</v>
      </c>
      <c r="R152" s="45">
        <f>1000*VLOOKUP(Q152, '[1]Mortality (Interventions) H'!$B$8:$AV$128, 16)</f>
        <v>74.383280641024257</v>
      </c>
      <c r="S152" s="46">
        <f>VLOOKUP(I152, '[1]Lapse Rates'!$A$4:$F$24, 3)</f>
        <v>0</v>
      </c>
      <c r="T152" s="33">
        <f t="shared" si="170"/>
        <v>0.53548943271960481</v>
      </c>
      <c r="U152" s="33">
        <f t="shared" si="160"/>
        <v>3.9831460754285238E-2</v>
      </c>
      <c r="V152" s="39">
        <f t="shared" si="154"/>
        <v>0</v>
      </c>
      <c r="W152" s="32">
        <f t="shared" si="161"/>
        <v>0.49565797196531958</v>
      </c>
      <c r="X152" s="31"/>
      <c r="Y152" s="5">
        <f t="shared" si="167"/>
        <v>0</v>
      </c>
      <c r="Z152" s="5">
        <f t="shared" si="156"/>
        <v>3.2248726557729488</v>
      </c>
      <c r="AA152" s="5">
        <f t="shared" si="162"/>
        <v>0</v>
      </c>
      <c r="AB152" s="5">
        <f t="shared" si="145"/>
        <v>2.9849960479870243</v>
      </c>
      <c r="AC152" s="32"/>
      <c r="AD152" s="5">
        <f>$W152*J152</f>
        <v>123555.6693387624</v>
      </c>
      <c r="AE152" s="5">
        <f t="shared" si="147"/>
        <v>-1235.5566933876239</v>
      </c>
      <c r="AF152" s="5">
        <f t="shared" si="165"/>
        <v>-13681.110921022182</v>
      </c>
      <c r="AG152" s="5">
        <f t="shared" si="171"/>
        <v>-23987.660778592443</v>
      </c>
      <c r="AH152" s="5">
        <f t="shared" si="172"/>
        <v>84651.340945760152</v>
      </c>
      <c r="AI152" s="42">
        <f t="shared" si="166"/>
        <v>0</v>
      </c>
      <c r="AJ152" s="42">
        <f t="shared" si="169"/>
        <v>11999.919410518798</v>
      </c>
      <c r="AK152" s="42">
        <f t="shared" si="173"/>
        <v>96651.260356278945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4240571.006361885</v>
      </c>
      <c r="AE155" s="21">
        <f t="shared" ref="AE155:AK155" si="174">SUM(AE132:AE152)</f>
        <v>-137161.08470298382</v>
      </c>
      <c r="AF155" s="21">
        <f t="shared" si="174"/>
        <v>-449765.02467742295</v>
      </c>
      <c r="AG155" s="21">
        <f t="shared" si="174"/>
        <v>-268213.50801814388</v>
      </c>
      <c r="AH155" s="21">
        <f t="shared" si="174"/>
        <v>3385431.3889633352</v>
      </c>
      <c r="AI155" s="21">
        <f t="shared" si="174"/>
        <v>0</v>
      </c>
      <c r="AJ155" s="21">
        <f t="shared" si="174"/>
        <v>387881.88143483386</v>
      </c>
      <c r="AK155" s="21">
        <f t="shared" si="174"/>
        <v>3773313.2703981688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2118949.3133301246</v>
      </c>
      <c r="AE157" s="21">
        <f t="shared" ref="AE157:AK157" si="175">AE132+NPV($D$6,AE133:AE152)</f>
        <v>-116164.83932117088</v>
      </c>
      <c r="AF157" s="21">
        <f t="shared" si="175"/>
        <v>-217277.14004138813</v>
      </c>
      <c r="AG157" s="21">
        <f t="shared" si="175"/>
        <v>-89467.293574779484</v>
      </c>
      <c r="AH157" s="21">
        <f t="shared" si="175"/>
        <v>1696040.0403927865</v>
      </c>
      <c r="AI157" s="21">
        <f t="shared" si="175"/>
        <v>0</v>
      </c>
      <c r="AJ157" s="21">
        <f t="shared" si="175"/>
        <v>181805.29991212688</v>
      </c>
      <c r="AK157" s="21">
        <f t="shared" si="175"/>
        <v>1877845.3403049132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3149013.2320360867</v>
      </c>
      <c r="AE159" s="21">
        <f t="shared" ref="AE159:AK159" si="176">AE132+NPV($D$7,AE133:AE152)</f>
        <v>-126332.04483830339</v>
      </c>
      <c r="AF159" s="21">
        <f t="shared" si="176"/>
        <v>-329856.89229487709</v>
      </c>
      <c r="AG159" s="21">
        <f t="shared" si="176"/>
        <v>-170666.45058900394</v>
      </c>
      <c r="AH159" s="21">
        <f t="shared" si="176"/>
        <v>2522157.8443139023</v>
      </c>
      <c r="AI159" s="21">
        <f t="shared" si="176"/>
        <v>0</v>
      </c>
      <c r="AJ159" s="21">
        <f t="shared" si="176"/>
        <v>281859.69797609054</v>
      </c>
      <c r="AK159" s="21">
        <f t="shared" si="176"/>
        <v>2804017.5422899933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259255.87799673364</v>
      </c>
    </row>
    <row r="162" spans="1:39" ht="15" x14ac:dyDescent="0.2">
      <c r="G162" s="58" t="s">
        <v>114</v>
      </c>
      <c r="H162" s="57"/>
      <c r="I162" s="57"/>
      <c r="J162" s="11">
        <f>H$161</f>
        <v>259255.87799673364</v>
      </c>
      <c r="K162" s="11">
        <f>J162*$C$10</f>
        <v>103702.35119869346</v>
      </c>
      <c r="L162" s="24">
        <f>$C$171</f>
        <v>36475.405068284679</v>
      </c>
      <c r="M162" s="11">
        <f t="shared" ref="M162:M182" si="177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8">O162*W162</f>
        <v>0</v>
      </c>
      <c r="AB162" s="5">
        <f>P162*W162</f>
        <v>6.0222899999999999</v>
      </c>
      <c r="AC162" s="32"/>
      <c r="AD162" s="5">
        <f>$W162*J162</f>
        <v>259255.87799673364</v>
      </c>
      <c r="AE162" s="5">
        <f>-$W162*K162</f>
        <v>-103702.35119869346</v>
      </c>
      <c r="AF162" s="5">
        <f>-$W162*L162</f>
        <v>-36475.405068284679</v>
      </c>
      <c r="AG162" s="5"/>
      <c r="AH162" s="5">
        <f>SUM(AD162:AG162)</f>
        <v>119078.12172975551</v>
      </c>
      <c r="AI162" s="42">
        <f>Y162-AA162</f>
        <v>0</v>
      </c>
      <c r="AJ162" s="42"/>
      <c r="AK162" s="42">
        <f>SUM(AH162:AJ162)</f>
        <v>119078.12172975551</v>
      </c>
      <c r="AL162" s="6" t="s">
        <v>39</v>
      </c>
      <c r="AM162" s="36">
        <f>AK189</f>
        <v>2933856.4884558492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9">H$161</f>
        <v>259255.87799673364</v>
      </c>
      <c r="K163" s="11"/>
      <c r="L163" s="24"/>
      <c r="M163" s="11">
        <f t="shared" si="177"/>
        <v>602229</v>
      </c>
      <c r="N163" s="78">
        <f t="shared" ref="N163:N182" si="180">N131</f>
        <v>0</v>
      </c>
      <c r="O163" s="35">
        <f t="shared" ref="O163:O182" si="181">M163*N163/1000</f>
        <v>0</v>
      </c>
      <c r="P163" s="35">
        <f t="shared" ref="P163:P164" si="182">$H$14*M163/1000</f>
        <v>6.0222899999999999</v>
      </c>
      <c r="Q163">
        <f t="shared" ref="Q163:Q182" si="183">Q5</f>
        <v>65</v>
      </c>
      <c r="R163" s="45">
        <f>1000*VLOOKUP(Q163, '[1]Mortality (Interventions) H'!$B$8:$AV$128, 19)</f>
        <v>8.5353155320363499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8.5353155320363507E-3</v>
      </c>
      <c r="V163" s="39">
        <f>MIN(S163*T163,T163-U163)</f>
        <v>3.4608985999999998E-3</v>
      </c>
      <c r="W163" s="32">
        <f>T163-SUM(U163:V163)</f>
        <v>0.98800378586796367</v>
      </c>
      <c r="X163" s="32"/>
      <c r="Y163" s="5">
        <f>AA162</f>
        <v>0</v>
      </c>
      <c r="Z163" s="5">
        <f>AB162</f>
        <v>6.0222899999999999</v>
      </c>
      <c r="AA163" s="5">
        <f t="shared" si="178"/>
        <v>0</v>
      </c>
      <c r="AB163" s="5">
        <f t="shared" ref="AB163:AB182" si="184">P163*W163</f>
        <v>5.9500453195947784</v>
      </c>
      <c r="AC163" s="32"/>
      <c r="AD163" s="5">
        <f t="shared" ref="AD163:AD165" si="185">$W163*J163</f>
        <v>256145.78896929574</v>
      </c>
      <c r="AE163" s="5">
        <f t="shared" ref="AE163:AE182" si="186">-$W163*K163</f>
        <v>0</v>
      </c>
      <c r="AF163" s="5">
        <f t="shared" ref="AF163:AF164" si="187">-$W163*L163</f>
        <v>0</v>
      </c>
      <c r="AG163" s="5">
        <f>-U163*M163</f>
        <v>-5140.214537542719</v>
      </c>
      <c r="AH163" s="5">
        <f t="shared" ref="AH163:AH171" si="188">SUM(AD163:AG163)</f>
        <v>251005.57443175302</v>
      </c>
      <c r="AI163" s="42">
        <f>-M163*$W162*(N163-N162)/1000</f>
        <v>0</v>
      </c>
      <c r="AJ163" s="42">
        <f>$D$6*SUM(Y163:Z163,AD163:AE163)</f>
        <v>25128.492684536912</v>
      </c>
      <c r="AK163" s="42">
        <f t="shared" ref="AK163" si="189">SUM(AH163:AJ163)</f>
        <v>276134.06711628992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90">I163+1</f>
        <v>2</v>
      </c>
      <c r="J164" s="11">
        <f t="shared" si="179"/>
        <v>259255.87799673364</v>
      </c>
      <c r="K164" s="11">
        <f t="shared" ref="K164:K182" si="191">J164*$C$11</f>
        <v>2592.5587799673367</v>
      </c>
      <c r="L164" s="24">
        <f>$C$172</f>
        <v>28697.72872838267</v>
      </c>
      <c r="M164" s="11">
        <f t="shared" si="177"/>
        <v>602229</v>
      </c>
      <c r="N164" s="78">
        <f t="shared" si="180"/>
        <v>0</v>
      </c>
      <c r="O164" s="35">
        <f t="shared" si="181"/>
        <v>0</v>
      </c>
      <c r="P164" s="35">
        <f t="shared" si="182"/>
        <v>6.0222899999999999</v>
      </c>
      <c r="Q164">
        <f t="shared" si="183"/>
        <v>66</v>
      </c>
      <c r="R164" s="45">
        <f>1000*VLOOKUP(Q164, '[1]Mortality (Interventions) H'!$B$8:$AV$128, 19)</f>
        <v>9.4219066860639131</v>
      </c>
      <c r="S164" s="46">
        <f>VLOOKUP(I164, '[1]Lapse Rates'!$A$4:$F$24, 3)</f>
        <v>3.2267923000000001E-3</v>
      </c>
      <c r="T164" s="33">
        <f t="shared" ref="T164:T166" si="192">W163</f>
        <v>0.98800378586796367</v>
      </c>
      <c r="U164" s="33">
        <f>T164*R164/1000</f>
        <v>9.3088794759258256E-3</v>
      </c>
      <c r="V164" s="39">
        <f t="shared" ref="V164:V182" si="193">MIN(S164*T164,T164-U164)</f>
        <v>3.1880830086095939E-3</v>
      </c>
      <c r="W164" s="32">
        <f>T164-SUM(U164:V164)</f>
        <v>0.9755068233834282</v>
      </c>
      <c r="X164" s="32"/>
      <c r="Y164" s="5">
        <f t="shared" ref="Y164:Y165" si="194">AA163</f>
        <v>0</v>
      </c>
      <c r="Z164" s="5">
        <f t="shared" ref="Z164:Z182" si="195">AB163</f>
        <v>5.9500453195947784</v>
      </c>
      <c r="AA164" s="5">
        <f>O164*W164</f>
        <v>0</v>
      </c>
      <c r="AB164" s="5">
        <f t="shared" si="184"/>
        <v>5.8747849873937854</v>
      </c>
      <c r="AC164" s="32"/>
      <c r="AD164" s="5">
        <f t="shared" si="185"/>
        <v>252905.87798807526</v>
      </c>
      <c r="AE164" s="5">
        <f t="shared" si="186"/>
        <v>-2529.0587798807528</v>
      </c>
      <c r="AF164" s="5">
        <f t="shared" si="187"/>
        <v>-27994.830190143926</v>
      </c>
      <c r="AG164" s="5">
        <f t="shared" ref="AG164:AG167" si="196">-U164*M164</f>
        <v>-5606.0771779073339</v>
      </c>
      <c r="AH164" s="5">
        <f t="shared" si="188"/>
        <v>216775.91184014324</v>
      </c>
      <c r="AI164" s="42">
        <f>-M164*($W163*N164-$W162*N163)/1000</f>
        <v>0</v>
      </c>
      <c r="AJ164" s="42">
        <f t="shared" ref="AJ164:AJ165" si="197">$D$6*SUM(Y164:Z164,AD164:AE164)</f>
        <v>24562.549663769736</v>
      </c>
      <c r="AK164" s="42">
        <f>SUM(AH164:AJ164)</f>
        <v>241338.46150391299</v>
      </c>
      <c r="AL164" s="48" t="s">
        <v>59</v>
      </c>
      <c r="AM164" s="54">
        <f>AK189/AD189</f>
        <v>0.893473011791036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90"/>
        <v>3</v>
      </c>
      <c r="J165" s="11">
        <f t="shared" si="179"/>
        <v>259255.87799673364</v>
      </c>
      <c r="K165" s="11">
        <f t="shared" si="191"/>
        <v>2592.5587799673367</v>
      </c>
      <c r="L165" s="24">
        <f t="shared" ref="L165:L182" si="198">$C$172</f>
        <v>28697.72872838267</v>
      </c>
      <c r="M165" s="11">
        <f t="shared" si="177"/>
        <v>602229</v>
      </c>
      <c r="N165" s="78">
        <f t="shared" si="180"/>
        <v>0</v>
      </c>
      <c r="O165" s="35">
        <f t="shared" si="181"/>
        <v>0</v>
      </c>
      <c r="P165" s="35">
        <f>$H$14*M165/1000</f>
        <v>6.0222899999999999</v>
      </c>
      <c r="Q165">
        <f t="shared" si="183"/>
        <v>67</v>
      </c>
      <c r="R165" s="45">
        <f>1000*VLOOKUP(Q165, '[1]Mortality (Interventions) H'!$B$8:$AV$128, 19)</f>
        <v>10.374720772509036</v>
      </c>
      <c r="S165" s="46">
        <f>VLOOKUP(I165, '[1]Lapse Rates'!$A$4:$F$24, 3)</f>
        <v>2.9657235000000001E-3</v>
      </c>
      <c r="T165" s="33">
        <f t="shared" si="192"/>
        <v>0.9755068233834282</v>
      </c>
      <c r="U165" s="33">
        <f t="shared" ref="U165:U182" si="199">T165*R165/1000</f>
        <v>1.0120610904280356E-2</v>
      </c>
      <c r="V165" s="39">
        <f t="shared" si="193"/>
        <v>2.8930835105185826E-3</v>
      </c>
      <c r="W165" s="32">
        <f t="shared" ref="W165:W182" si="200">T165-SUM(U165:V165)</f>
        <v>0.96249312896862926</v>
      </c>
      <c r="X165" s="32"/>
      <c r="Y165" s="5">
        <f t="shared" si="194"/>
        <v>0</v>
      </c>
      <c r="Z165" s="5">
        <f t="shared" si="195"/>
        <v>5.8747849873937854</v>
      </c>
      <c r="AA165" s="5">
        <f t="shared" ref="AA165:AA182" si="201">O165*W165</f>
        <v>0</v>
      </c>
      <c r="AB165" s="5">
        <f t="shared" si="184"/>
        <v>5.796412745656486</v>
      </c>
      <c r="AC165" s="32"/>
      <c r="AD165" s="5">
        <f t="shared" si="185"/>
        <v>249532.00121658537</v>
      </c>
      <c r="AE165" s="5">
        <f t="shared" si="186"/>
        <v>-2495.3200121658538</v>
      </c>
      <c r="AF165" s="5">
        <f>-$W165*L165</f>
        <v>-27621.366718073958</v>
      </c>
      <c r="AG165" s="5">
        <f t="shared" si="196"/>
        <v>-6094.9253842738544</v>
      </c>
      <c r="AH165" s="5">
        <f t="shared" si="188"/>
        <v>213320.3891020717</v>
      </c>
      <c r="AI165" s="42">
        <f>-M165*($W164*N165-$W163*N164)/1000</f>
        <v>0</v>
      </c>
      <c r="AJ165" s="42">
        <f t="shared" si="197"/>
        <v>24234.87474256082</v>
      </c>
      <c r="AK165" s="42">
        <f t="shared" ref="AK165:AK172" si="202">SUM(AH165:AJ165)</f>
        <v>237555.26384463251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90"/>
        <v>4</v>
      </c>
      <c r="J166" s="11">
        <f t="shared" si="179"/>
        <v>259255.87799673364</v>
      </c>
      <c r="K166" s="11">
        <f t="shared" si="191"/>
        <v>2592.5587799673367</v>
      </c>
      <c r="L166" s="24">
        <f t="shared" si="198"/>
        <v>28697.72872838267</v>
      </c>
      <c r="M166" s="11">
        <f t="shared" si="177"/>
        <v>602229</v>
      </c>
      <c r="N166" s="78">
        <f t="shared" si="180"/>
        <v>0</v>
      </c>
      <c r="O166" s="35">
        <f t="shared" si="181"/>
        <v>0</v>
      </c>
      <c r="P166" s="35">
        <f t="shared" ref="P166:P182" si="203">$H$14*M166/1000</f>
        <v>6.0222899999999999</v>
      </c>
      <c r="Q166">
        <f t="shared" si="183"/>
        <v>68</v>
      </c>
      <c r="R166" s="45">
        <f>1000*VLOOKUP(Q166, '[1]Mortality (Interventions) H'!$B$8:$AV$128, 19)</f>
        <v>11.394819825574686</v>
      </c>
      <c r="S166" s="46">
        <f>VLOOKUP(I166, '[1]Lapse Rates'!$A$4:$F$24, 3)</f>
        <v>2.7812204999999998E-3</v>
      </c>
      <c r="T166" s="33">
        <f t="shared" si="192"/>
        <v>0.96249312896862926</v>
      </c>
      <c r="U166" s="33">
        <f t="shared" si="199"/>
        <v>1.096743578795115E-2</v>
      </c>
      <c r="V166" s="39">
        <f t="shared" si="193"/>
        <v>2.6769056213966952E-3</v>
      </c>
      <c r="W166" s="32">
        <f t="shared" si="200"/>
        <v>0.94884878755928137</v>
      </c>
      <c r="X166" s="32"/>
      <c r="Y166" s="5">
        <f>AA165</f>
        <v>0</v>
      </c>
      <c r="Z166" s="5">
        <f t="shared" si="195"/>
        <v>5.796412745656486</v>
      </c>
      <c r="AA166" s="5">
        <f t="shared" si="201"/>
        <v>0</v>
      </c>
      <c r="AB166" s="5">
        <f t="shared" si="184"/>
        <v>5.7142425648303847</v>
      </c>
      <c r="AC166" s="32"/>
      <c r="AD166" s="5">
        <f>$W166*J166</f>
        <v>245994.6255048177</v>
      </c>
      <c r="AE166" s="5">
        <f t="shared" si="186"/>
        <v>-2459.9462550481771</v>
      </c>
      <c r="AF166" s="5">
        <f t="shared" ref="AF166:AF182" si="204">-$W166*L166</f>
        <v>-27229.805109631056</v>
      </c>
      <c r="AG166" s="5">
        <f t="shared" si="196"/>
        <v>-6604.9078871420334</v>
      </c>
      <c r="AH166" s="5">
        <f t="shared" si="188"/>
        <v>209699.96625299641</v>
      </c>
      <c r="AI166" s="42">
        <f t="shared" ref="AI166:AI182" si="205">-M166*($W165*N166-$W164*N165)/1000</f>
        <v>0</v>
      </c>
      <c r="AJ166" s="42">
        <f>$D$6*SUM(Y166:Z166,AD166:AE166)</f>
        <v>23891.320662492741</v>
      </c>
      <c r="AK166" s="42">
        <f t="shared" si="202"/>
        <v>233591.28691548915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90"/>
        <v>5</v>
      </c>
      <c r="J167" s="11">
        <f t="shared" si="179"/>
        <v>259255.87799673364</v>
      </c>
      <c r="K167" s="11">
        <f t="shared" si="191"/>
        <v>2592.5587799673367</v>
      </c>
      <c r="L167" s="24">
        <f t="shared" si="198"/>
        <v>28697.72872838267</v>
      </c>
      <c r="M167" s="11">
        <f t="shared" si="177"/>
        <v>602229</v>
      </c>
      <c r="N167" s="78">
        <f t="shared" si="180"/>
        <v>0</v>
      </c>
      <c r="O167" s="35">
        <f t="shared" si="181"/>
        <v>0</v>
      </c>
      <c r="P167" s="35">
        <f t="shared" si="203"/>
        <v>6.0222899999999999</v>
      </c>
      <c r="Q167">
        <f t="shared" si="183"/>
        <v>69</v>
      </c>
      <c r="R167" s="45">
        <f>1000*VLOOKUP(Q167, '[1]Mortality (Interventions) H'!$B$8:$AV$128, 19)</f>
        <v>12.546906070119341</v>
      </c>
      <c r="S167" s="46">
        <f>VLOOKUP(I167, '[1]Lapse Rates'!$A$4:$F$24, 3)</f>
        <v>2.4845683E-3</v>
      </c>
      <c r="T167" s="33">
        <f>W166</f>
        <v>0.94884878755928137</v>
      </c>
      <c r="U167" s="33">
        <f t="shared" si="199"/>
        <v>1.1905116612252926E-2</v>
      </c>
      <c r="V167" s="39">
        <f t="shared" si="193"/>
        <v>2.3574796190632247E-3</v>
      </c>
      <c r="W167" s="32">
        <f t="shared" si="200"/>
        <v>0.93458619132796517</v>
      </c>
      <c r="X167" s="32"/>
      <c r="Y167" s="5">
        <f t="shared" ref="Y167:Y182" si="206">AA166</f>
        <v>0</v>
      </c>
      <c r="Z167" s="5">
        <f t="shared" si="195"/>
        <v>5.7142425648303847</v>
      </c>
      <c r="AA167" s="5">
        <f t="shared" si="201"/>
        <v>0</v>
      </c>
      <c r="AB167" s="5">
        <f t="shared" si="184"/>
        <v>5.6283490741724913</v>
      </c>
      <c r="AC167" s="32"/>
      <c r="AD167" s="5">
        <f t="shared" ref="AD167:AD181" si="207">$W167*J167</f>
        <v>242296.96359635491</v>
      </c>
      <c r="AE167" s="5">
        <f t="shared" si="186"/>
        <v>-2422.9696359635491</v>
      </c>
      <c r="AF167" s="5">
        <f t="shared" si="204"/>
        <v>-26820.500992022287</v>
      </c>
      <c r="AG167" s="5">
        <f t="shared" si="196"/>
        <v>-7169.6064722804676</v>
      </c>
      <c r="AH167" s="5">
        <f t="shared" si="188"/>
        <v>205883.88649608861</v>
      </c>
      <c r="AI167" s="42">
        <f t="shared" si="205"/>
        <v>0</v>
      </c>
      <c r="AJ167" s="42">
        <f t="shared" ref="AJ167:AJ182" si="208">$D$6*SUM(Y167:Z167,AD167:AE167)</f>
        <v>23532.199374710002</v>
      </c>
      <c r="AK167" s="42">
        <f t="shared" si="202"/>
        <v>229416.08587079862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90"/>
        <v>6</v>
      </c>
      <c r="J168" s="11">
        <f t="shared" si="179"/>
        <v>259255.87799673364</v>
      </c>
      <c r="K168" s="11">
        <f t="shared" si="191"/>
        <v>2592.5587799673367</v>
      </c>
      <c r="L168" s="24">
        <f t="shared" si="198"/>
        <v>28697.72872838267</v>
      </c>
      <c r="M168" s="11">
        <f t="shared" si="177"/>
        <v>602229</v>
      </c>
      <c r="N168" s="78">
        <f t="shared" si="180"/>
        <v>0</v>
      </c>
      <c r="O168" s="35">
        <f t="shared" si="181"/>
        <v>0</v>
      </c>
      <c r="P168" s="35">
        <f t="shared" si="203"/>
        <v>6.0222899999999999</v>
      </c>
      <c r="Q168">
        <f t="shared" si="183"/>
        <v>70</v>
      </c>
      <c r="R168" s="45">
        <f>1000*VLOOKUP(Q168, '[1]Mortality (Interventions) H'!$B$8:$AV$128, 19)</f>
        <v>13.997576783602598</v>
      </c>
      <c r="S168" s="46">
        <f>VLOOKUP(I168, '[1]Lapse Rates'!$A$4:$F$24, 3)</f>
        <v>2.4510465999999999E-3</v>
      </c>
      <c r="T168" s="33">
        <f t="shared" ref="T168:T182" si="209">W167</f>
        <v>0.93458619132796517</v>
      </c>
      <c r="U168" s="33">
        <f t="shared" si="199"/>
        <v>1.30819419740079E-2</v>
      </c>
      <c r="V168" s="39">
        <f t="shared" si="193"/>
        <v>2.2907143066613583E-3</v>
      </c>
      <c r="W168" s="32">
        <f t="shared" si="200"/>
        <v>0.91921353504729586</v>
      </c>
      <c r="X168" s="32"/>
      <c r="Y168" s="5">
        <f t="shared" si="206"/>
        <v>0</v>
      </c>
      <c r="Z168" s="5">
        <f t="shared" si="195"/>
        <v>5.6283490741724913</v>
      </c>
      <c r="AA168" s="5">
        <f t="shared" si="201"/>
        <v>0</v>
      </c>
      <c r="AB168" s="5">
        <f t="shared" si="184"/>
        <v>5.5357704799799796</v>
      </c>
      <c r="AC168" s="32"/>
      <c r="AD168" s="5">
        <f t="shared" si="207"/>
        <v>238311.51209516797</v>
      </c>
      <c r="AE168" s="5">
        <f t="shared" si="186"/>
        <v>-2383.1151209516802</v>
      </c>
      <c r="AF168" s="5">
        <f t="shared" si="204"/>
        <v>-26379.340672244973</v>
      </c>
      <c r="AG168" s="5">
        <f>-U168*M168</f>
        <v>-7878.3248330648039</v>
      </c>
      <c r="AH168" s="5">
        <f t="shared" si="188"/>
        <v>201670.73146890651</v>
      </c>
      <c r="AI168" s="42">
        <f t="shared" si="205"/>
        <v>0</v>
      </c>
      <c r="AJ168" s="42">
        <f t="shared" si="208"/>
        <v>23145.127884214795</v>
      </c>
      <c r="AK168" s="42">
        <f t="shared" si="202"/>
        <v>224815.85935312131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90"/>
        <v>7</v>
      </c>
      <c r="J169" s="11">
        <f t="shared" si="179"/>
        <v>259255.87799673364</v>
      </c>
      <c r="K169" s="11">
        <f t="shared" si="191"/>
        <v>2592.5587799673367</v>
      </c>
      <c r="L169" s="24">
        <f t="shared" si="198"/>
        <v>28697.72872838267</v>
      </c>
      <c r="M169" s="11">
        <f t="shared" si="177"/>
        <v>602229</v>
      </c>
      <c r="N169" s="78">
        <f t="shared" si="180"/>
        <v>0</v>
      </c>
      <c r="O169" s="35">
        <f t="shared" si="181"/>
        <v>0</v>
      </c>
      <c r="P169" s="35">
        <f t="shared" si="203"/>
        <v>6.0222899999999999</v>
      </c>
      <c r="Q169">
        <f t="shared" si="183"/>
        <v>71</v>
      </c>
      <c r="R169" s="45">
        <f>1000*VLOOKUP(Q169, '[1]Mortality (Interventions) H'!$B$8:$AV$128, 19)</f>
        <v>15.510521944295522</v>
      </c>
      <c r="S169" s="46">
        <f>VLOOKUP(I169, '[1]Lapse Rates'!$A$4:$F$24, 3)</f>
        <v>2.2232648999999998E-3</v>
      </c>
      <c r="T169" s="33">
        <f t="shared" si="209"/>
        <v>0.91921353504729586</v>
      </c>
      <c r="U169" s="33">
        <f t="shared" si="199"/>
        <v>1.4257481706844544E-2</v>
      </c>
      <c r="V169" s="39">
        <f t="shared" si="193"/>
        <v>2.0436551880755726E-3</v>
      </c>
      <c r="W169" s="32">
        <f t="shared" si="200"/>
        <v>0.90291239815237578</v>
      </c>
      <c r="X169" s="32"/>
      <c r="Y169" s="5">
        <f t="shared" si="206"/>
        <v>0</v>
      </c>
      <c r="Z169" s="5">
        <f t="shared" si="195"/>
        <v>5.5357704799799796</v>
      </c>
      <c r="AA169" s="5">
        <f t="shared" si="201"/>
        <v>0</v>
      </c>
      <c r="AB169" s="5">
        <f t="shared" si="184"/>
        <v>5.4376003062690712</v>
      </c>
      <c r="AC169" s="32"/>
      <c r="AD169" s="5">
        <f t="shared" si="207"/>
        <v>234085.34653713054</v>
      </c>
      <c r="AE169" s="5">
        <f t="shared" si="186"/>
        <v>-2340.8534653713054</v>
      </c>
      <c r="AF169" s="5">
        <f t="shared" si="204"/>
        <v>-25911.535067670327</v>
      </c>
      <c r="AG169" s="5">
        <f t="shared" ref="AG169:AG182" si="210">-U169*M169</f>
        <v>-8586.2689508312833</v>
      </c>
      <c r="AH169" s="5">
        <f t="shared" si="188"/>
        <v>197246.68905325761</v>
      </c>
      <c r="AI169" s="42">
        <f t="shared" si="205"/>
        <v>0</v>
      </c>
      <c r="AJ169" s="42">
        <f t="shared" si="208"/>
        <v>22734.677829423668</v>
      </c>
      <c r="AK169" s="42">
        <f t="shared" si="202"/>
        <v>219981.36688268126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90"/>
        <v>8</v>
      </c>
      <c r="J170" s="11">
        <f t="shared" si="179"/>
        <v>259255.87799673364</v>
      </c>
      <c r="K170" s="11">
        <f t="shared" si="191"/>
        <v>2592.5587799673367</v>
      </c>
      <c r="L170" s="24">
        <f t="shared" si="198"/>
        <v>28697.72872838267</v>
      </c>
      <c r="M170" s="11">
        <f t="shared" si="177"/>
        <v>602229</v>
      </c>
      <c r="N170" s="78">
        <f t="shared" si="180"/>
        <v>0</v>
      </c>
      <c r="O170" s="35">
        <f t="shared" si="181"/>
        <v>0</v>
      </c>
      <c r="P170" s="35">
        <f t="shared" si="203"/>
        <v>6.0222899999999999</v>
      </c>
      <c r="Q170">
        <f t="shared" si="183"/>
        <v>72</v>
      </c>
      <c r="R170" s="45">
        <f>1000*VLOOKUP(Q170, '[1]Mortality (Interventions) H'!$B$8:$AV$128, 19)</f>
        <v>17.260085853129791</v>
      </c>
      <c r="S170" s="46">
        <f>VLOOKUP(I170, '[1]Lapse Rates'!$A$4:$F$24, 3)</f>
        <v>2.1873403E-3</v>
      </c>
      <c r="T170" s="33">
        <f t="shared" si="209"/>
        <v>0.90291239815237578</v>
      </c>
      <c r="U170" s="33">
        <f t="shared" si="199"/>
        <v>1.5584345509965316E-2</v>
      </c>
      <c r="V170" s="39">
        <f t="shared" si="193"/>
        <v>1.9749766758483372E-3</v>
      </c>
      <c r="W170" s="32">
        <f t="shared" si="200"/>
        <v>0.8853530759665621</v>
      </c>
      <c r="X170" s="32"/>
      <c r="Y170" s="5">
        <f t="shared" si="206"/>
        <v>0</v>
      </c>
      <c r="Z170" s="5">
        <f t="shared" si="195"/>
        <v>5.4376003062690712</v>
      </c>
      <c r="AA170" s="5">
        <f t="shared" si="201"/>
        <v>0</v>
      </c>
      <c r="AB170" s="5">
        <f t="shared" si="184"/>
        <v>5.3318529758626676</v>
      </c>
      <c r="AC170" s="32"/>
      <c r="AD170" s="5">
        <f t="shared" si="207"/>
        <v>229532.98904681989</v>
      </c>
      <c r="AE170" s="5">
        <f t="shared" si="186"/>
        <v>-2295.3298904681992</v>
      </c>
      <c r="AF170" s="5">
        <f t="shared" si="204"/>
        <v>-25407.622402927573</v>
      </c>
      <c r="AG170" s="5">
        <f t="shared" si="210"/>
        <v>-9385.3448121209021</v>
      </c>
      <c r="AH170" s="5">
        <f t="shared" si="188"/>
        <v>192444.69194130323</v>
      </c>
      <c r="AI170" s="42">
        <f t="shared" si="205"/>
        <v>0</v>
      </c>
      <c r="AJ170" s="42">
        <f t="shared" si="208"/>
        <v>22292.547791828147</v>
      </c>
      <c r="AK170" s="42">
        <f t="shared" si="202"/>
        <v>214737.23973313137</v>
      </c>
    </row>
    <row r="171" spans="1:39" ht="15" x14ac:dyDescent="0.2">
      <c r="A171" s="12"/>
      <c r="B171" s="13">
        <v>1</v>
      </c>
      <c r="C171" s="10">
        <f>$H$161*0.14+$B$174</f>
        <v>36475.405068284679</v>
      </c>
      <c r="D171" s="1"/>
      <c r="E171" s="81" t="s">
        <v>51</v>
      </c>
      <c r="F171" s="13"/>
      <c r="G171" s="8"/>
      <c r="I171" s="2">
        <f t="shared" si="190"/>
        <v>9</v>
      </c>
      <c r="J171" s="11">
        <f t="shared" si="179"/>
        <v>259255.87799673364</v>
      </c>
      <c r="K171" s="11">
        <f t="shared" si="191"/>
        <v>2592.5587799673367</v>
      </c>
      <c r="L171" s="24">
        <f t="shared" si="198"/>
        <v>28697.72872838267</v>
      </c>
      <c r="M171" s="11">
        <f t="shared" si="177"/>
        <v>602229</v>
      </c>
      <c r="N171" s="78">
        <f t="shared" si="180"/>
        <v>0</v>
      </c>
      <c r="O171" s="35">
        <f t="shared" si="181"/>
        <v>0</v>
      </c>
      <c r="P171" s="35">
        <f t="shared" si="203"/>
        <v>6.0222899999999999</v>
      </c>
      <c r="Q171">
        <f t="shared" si="183"/>
        <v>73</v>
      </c>
      <c r="R171" s="45">
        <f>1000*VLOOKUP(Q171, '[1]Mortality (Interventions) H'!$B$8:$AV$128, 19)</f>
        <v>19.28455555022008</v>
      </c>
      <c r="S171" s="46">
        <f>VLOOKUP(I171, '[1]Lapse Rates'!$A$4:$F$24, 3)</f>
        <v>1.9768835000000002E-3</v>
      </c>
      <c r="T171" s="33">
        <f t="shared" si="209"/>
        <v>0.8853530759665621</v>
      </c>
      <c r="U171" s="33">
        <f t="shared" si="199"/>
        <v>1.7073640575035385E-2</v>
      </c>
      <c r="V171" s="39">
        <f t="shared" si="193"/>
        <v>1.7502398875525434E-3</v>
      </c>
      <c r="W171" s="32">
        <f t="shared" si="200"/>
        <v>0.86652919550397423</v>
      </c>
      <c r="X171" s="32"/>
      <c r="Y171" s="5">
        <f t="shared" si="206"/>
        <v>0</v>
      </c>
      <c r="Z171" s="5">
        <f t="shared" si="195"/>
        <v>5.3318529758626676</v>
      </c>
      <c r="AA171" s="5">
        <f t="shared" si="201"/>
        <v>0</v>
      </c>
      <c r="AB171" s="5">
        <f t="shared" si="184"/>
        <v>5.2184901087916291</v>
      </c>
      <c r="AC171" s="32"/>
      <c r="AD171" s="5">
        <f t="shared" si="207"/>
        <v>224652.7873901861</v>
      </c>
      <c r="AE171" s="5">
        <f t="shared" si="186"/>
        <v>-2246.5278739018613</v>
      </c>
      <c r="AF171" s="5">
        <f t="shared" si="204"/>
        <v>-24867.419787796724</v>
      </c>
      <c r="AG171" s="5">
        <f t="shared" si="210"/>
        <v>-10282.241489862985</v>
      </c>
      <c r="AH171" s="5">
        <f t="shared" si="188"/>
        <v>187256.59823862455</v>
      </c>
      <c r="AI171" s="42">
        <f t="shared" si="205"/>
        <v>0</v>
      </c>
      <c r="AJ171" s="42">
        <f t="shared" si="208"/>
        <v>21818.577113324416</v>
      </c>
      <c r="AK171" s="42">
        <f t="shared" si="202"/>
        <v>209075.17535194897</v>
      </c>
    </row>
    <row r="172" spans="1:39" ht="15" x14ac:dyDescent="0.2">
      <c r="A172" s="12"/>
      <c r="B172" s="70" t="s">
        <v>49</v>
      </c>
      <c r="C172" s="10">
        <f>$H$161*0.11+$B$174</f>
        <v>28697.72872838267</v>
      </c>
      <c r="D172" s="1"/>
      <c r="E172" s="1"/>
      <c r="F172" s="1"/>
      <c r="I172" s="2">
        <f t="shared" si="190"/>
        <v>10</v>
      </c>
      <c r="J172" s="11">
        <f t="shared" si="179"/>
        <v>259255.87799673364</v>
      </c>
      <c r="K172" s="11">
        <f t="shared" si="191"/>
        <v>2592.5587799673367</v>
      </c>
      <c r="L172" s="24">
        <f t="shared" si="198"/>
        <v>28697.72872838267</v>
      </c>
      <c r="M172" s="11">
        <f t="shared" si="177"/>
        <v>602229</v>
      </c>
      <c r="N172" s="78">
        <f t="shared" si="180"/>
        <v>0</v>
      </c>
      <c r="O172" s="35">
        <f t="shared" si="181"/>
        <v>0</v>
      </c>
      <c r="P172" s="35">
        <f t="shared" si="203"/>
        <v>6.0222899999999999</v>
      </c>
      <c r="Q172">
        <f t="shared" si="183"/>
        <v>74</v>
      </c>
      <c r="R172" s="45">
        <f>1000*VLOOKUP(Q172, '[1]Mortality (Interventions) H'!$B$8:$AV$128, 19)</f>
        <v>21.700476794370601</v>
      </c>
      <c r="S172" s="46">
        <f>VLOOKUP(I172, '[1]Lapse Rates'!$A$4:$F$24, 3)</f>
        <v>1.6914747999999999E-3</v>
      </c>
      <c r="T172" s="33">
        <f t="shared" si="209"/>
        <v>0.86652919550397423</v>
      </c>
      <c r="U172" s="33">
        <f t="shared" si="199"/>
        <v>1.8804096698678621E-2</v>
      </c>
      <c r="V172" s="39">
        <f t="shared" si="193"/>
        <v>1.4657122976592457E-3</v>
      </c>
      <c r="W172" s="32">
        <f t="shared" si="200"/>
        <v>0.84625938650763632</v>
      </c>
      <c r="X172" s="32"/>
      <c r="Y172" s="5">
        <f t="shared" si="206"/>
        <v>0</v>
      </c>
      <c r="Z172" s="5">
        <f t="shared" si="195"/>
        <v>5.2184901087916291</v>
      </c>
      <c r="AA172" s="5">
        <f t="shared" si="201"/>
        <v>0</v>
      </c>
      <c r="AB172" s="5">
        <f t="shared" si="184"/>
        <v>5.096419440771073</v>
      </c>
      <c r="AC172" s="32"/>
      <c r="AD172" s="5">
        <f t="shared" si="207"/>
        <v>219397.72026201442</v>
      </c>
      <c r="AE172" s="5">
        <f t="shared" si="186"/>
        <v>-2193.9772026201445</v>
      </c>
      <c r="AF172" s="5">
        <f t="shared" si="204"/>
        <v>-24285.722307843687</v>
      </c>
      <c r="AG172" s="5">
        <f t="shared" si="210"/>
        <v>-11324.372350748527</v>
      </c>
      <c r="AH172" s="5">
        <f>SUM(AD172:AG172)</f>
        <v>181593.64840080205</v>
      </c>
      <c r="AI172" s="42">
        <f t="shared" si="205"/>
        <v>0</v>
      </c>
      <c r="AJ172" s="42">
        <f t="shared" si="208"/>
        <v>21308.19912800625</v>
      </c>
      <c r="AK172" s="42">
        <f t="shared" si="202"/>
        <v>202901.84752880828</v>
      </c>
    </row>
    <row r="173" spans="1:39" ht="15" x14ac:dyDescent="0.2">
      <c r="D173" s="1"/>
      <c r="E173" s="1"/>
      <c r="F173" s="1"/>
      <c r="I173" s="2">
        <f t="shared" si="190"/>
        <v>11</v>
      </c>
      <c r="J173" s="11">
        <f t="shared" si="179"/>
        <v>259255.87799673364</v>
      </c>
      <c r="K173" s="11">
        <f t="shared" si="191"/>
        <v>2592.5587799673367</v>
      </c>
      <c r="L173" s="24">
        <f t="shared" si="198"/>
        <v>28697.72872838267</v>
      </c>
      <c r="M173" s="11">
        <f t="shared" si="177"/>
        <v>602229</v>
      </c>
      <c r="N173" s="78">
        <f t="shared" si="180"/>
        <v>0</v>
      </c>
      <c r="O173" s="35">
        <f t="shared" si="181"/>
        <v>0</v>
      </c>
      <c r="P173" s="35">
        <f t="shared" si="203"/>
        <v>6.0222899999999999</v>
      </c>
      <c r="Q173">
        <f t="shared" si="183"/>
        <v>75</v>
      </c>
      <c r="R173" s="45">
        <f>1000*VLOOKUP(Q173, '[1]Mortality (Interventions) H'!$B$8:$AV$128, 19)</f>
        <v>24.496890163919357</v>
      </c>
      <c r="S173" s="46">
        <f>VLOOKUP(I173, '[1]Lapse Rates'!$A$4:$F$24, 3)</f>
        <v>1.5867464999999999E-3</v>
      </c>
      <c r="T173" s="33">
        <f t="shared" si="209"/>
        <v>0.84625938650763632</v>
      </c>
      <c r="U173" s="33">
        <f t="shared" si="199"/>
        <v>2.0730723241463345E-2</v>
      </c>
      <c r="V173" s="39">
        <f t="shared" si="193"/>
        <v>1.3427991196331391E-3</v>
      </c>
      <c r="W173" s="32">
        <f t="shared" si="200"/>
        <v>0.82418586414653983</v>
      </c>
      <c r="X173" s="31"/>
      <c r="Y173" s="5">
        <f t="shared" si="206"/>
        <v>0</v>
      </c>
      <c r="Z173" s="5">
        <f t="shared" si="195"/>
        <v>5.096419440771073</v>
      </c>
      <c r="AA173" s="5">
        <f t="shared" si="201"/>
        <v>0</v>
      </c>
      <c r="AB173" s="5">
        <f t="shared" si="184"/>
        <v>4.9634862877910653</v>
      </c>
      <c r="AC173" s="32"/>
      <c r="AD173" s="5">
        <f t="shared" si="207"/>
        <v>213675.02984180782</v>
      </c>
      <c r="AE173" s="5">
        <f t="shared" si="186"/>
        <v>-2136.7502984180783</v>
      </c>
      <c r="AF173" s="5">
        <f t="shared" si="204"/>
        <v>-23652.262351045054</v>
      </c>
      <c r="AG173" s="5">
        <f t="shared" si="210"/>
        <v>-12484.642726983229</v>
      </c>
      <c r="AH173" s="5">
        <f t="shared" ref="AH173:AH182" si="211">SUM(AD173:AG173)</f>
        <v>175401.37446536144</v>
      </c>
      <c r="AI173" s="42">
        <f t="shared" si="205"/>
        <v>0</v>
      </c>
      <c r="AJ173" s="42">
        <f t="shared" si="208"/>
        <v>20752.405181953673</v>
      </c>
      <c r="AK173" s="42">
        <f t="shared" ref="AK173:AK182" si="212">SUM(AH173:AJ173)</f>
        <v>196153.77964731512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90"/>
        <v>12</v>
      </c>
      <c r="J174" s="11">
        <f t="shared" si="179"/>
        <v>259255.87799673364</v>
      </c>
      <c r="K174" s="11">
        <f t="shared" si="191"/>
        <v>2592.5587799673367</v>
      </c>
      <c r="L174" s="24">
        <f t="shared" si="198"/>
        <v>28697.72872838267</v>
      </c>
      <c r="M174" s="11">
        <f t="shared" si="177"/>
        <v>602229</v>
      </c>
      <c r="N174" s="78">
        <f t="shared" si="180"/>
        <v>0</v>
      </c>
      <c r="O174" s="35">
        <f t="shared" si="181"/>
        <v>0</v>
      </c>
      <c r="P174" s="35">
        <f t="shared" si="203"/>
        <v>6.0222899999999999</v>
      </c>
      <c r="Q174">
        <f t="shared" si="183"/>
        <v>76</v>
      </c>
      <c r="R174" s="45">
        <f>1000*VLOOKUP(Q174, '[1]Mortality (Interventions) H'!$B$8:$AV$128, 19)</f>
        <v>27.721605783515766</v>
      </c>
      <c r="S174" s="46">
        <f>VLOOKUP(I174, '[1]Lapse Rates'!$A$4:$F$24, 3)</f>
        <v>1.4412507000000001E-3</v>
      </c>
      <c r="T174" s="33">
        <f t="shared" si="209"/>
        <v>0.82418586414653983</v>
      </c>
      <c r="U174" s="33">
        <f t="shared" si="199"/>
        <v>2.2847755618216659E-2</v>
      </c>
      <c r="V174" s="39">
        <f t="shared" si="193"/>
        <v>1.1878584536313054E-3</v>
      </c>
      <c r="W174" s="32">
        <f t="shared" si="200"/>
        <v>0.80015025007469187</v>
      </c>
      <c r="X174" s="31"/>
      <c r="Y174" s="5">
        <f t="shared" si="206"/>
        <v>0</v>
      </c>
      <c r="Z174" s="5">
        <f t="shared" si="195"/>
        <v>4.9634862877910653</v>
      </c>
      <c r="AA174" s="5">
        <f t="shared" si="201"/>
        <v>0</v>
      </c>
      <c r="AB174" s="5">
        <f t="shared" si="184"/>
        <v>4.818736849522316</v>
      </c>
      <c r="AC174" s="32"/>
      <c r="AD174" s="5">
        <f t="shared" si="207"/>
        <v>207443.65561242023</v>
      </c>
      <c r="AE174" s="5">
        <f t="shared" si="186"/>
        <v>-2074.4365561242025</v>
      </c>
      <c r="AF174" s="5">
        <f t="shared" si="204"/>
        <v>-22962.494818591062</v>
      </c>
      <c r="AG174" s="5">
        <f t="shared" si="210"/>
        <v>-13759.581018203</v>
      </c>
      <c r="AH174" s="5">
        <f t="shared" si="211"/>
        <v>168647.14321950194</v>
      </c>
      <c r="AI174" s="42">
        <f t="shared" si="205"/>
        <v>0</v>
      </c>
      <c r="AJ174" s="42">
        <f t="shared" si="208"/>
        <v>20147.207307427474</v>
      </c>
      <c r="AK174" s="42">
        <f t="shared" si="212"/>
        <v>188794.35052692943</v>
      </c>
    </row>
    <row r="175" spans="1:39" ht="15" x14ac:dyDescent="0.2">
      <c r="A175" s="48"/>
      <c r="D175" s="1"/>
      <c r="E175" s="1"/>
      <c r="F175" s="1"/>
      <c r="I175" s="2">
        <f t="shared" si="190"/>
        <v>13</v>
      </c>
      <c r="J175" s="11">
        <f t="shared" si="179"/>
        <v>259255.87799673364</v>
      </c>
      <c r="K175" s="11">
        <f t="shared" si="191"/>
        <v>2592.5587799673367</v>
      </c>
      <c r="L175" s="24">
        <f t="shared" si="198"/>
        <v>28697.72872838267</v>
      </c>
      <c r="M175" s="11">
        <f t="shared" si="177"/>
        <v>602229</v>
      </c>
      <c r="N175" s="78">
        <f t="shared" si="180"/>
        <v>0</v>
      </c>
      <c r="O175" s="35">
        <f t="shared" si="181"/>
        <v>0</v>
      </c>
      <c r="P175" s="35">
        <f t="shared" si="203"/>
        <v>6.0222899999999999</v>
      </c>
      <c r="Q175">
        <f t="shared" si="183"/>
        <v>77</v>
      </c>
      <c r="R175" s="45">
        <f>1000*VLOOKUP(Q175, '[1]Mortality (Interventions) H'!$B$8:$AV$128, 19)</f>
        <v>31.461222574046946</v>
      </c>
      <c r="S175" s="46">
        <f>VLOOKUP(I175, '[1]Lapse Rates'!$A$4:$F$24, 3)</f>
        <v>1.3481251E-3</v>
      </c>
      <c r="T175" s="33">
        <f t="shared" si="209"/>
        <v>0.80015025007469187</v>
      </c>
      <c r="U175" s="33">
        <f t="shared" si="199"/>
        <v>2.5173705110279204E-2</v>
      </c>
      <c r="V175" s="39">
        <f t="shared" si="193"/>
        <v>1.0787026358969689E-3</v>
      </c>
      <c r="W175" s="32">
        <f t="shared" si="200"/>
        <v>0.77389784232851566</v>
      </c>
      <c r="X175" s="31"/>
      <c r="Y175" s="5">
        <f t="shared" si="206"/>
        <v>0</v>
      </c>
      <c r="Z175" s="5">
        <f t="shared" si="195"/>
        <v>4.818736849522316</v>
      </c>
      <c r="AA175" s="5">
        <f t="shared" si="201"/>
        <v>0</v>
      </c>
      <c r="AB175" s="5">
        <f t="shared" si="184"/>
        <v>4.6606372368765969</v>
      </c>
      <c r="AC175" s="32"/>
      <c r="AD175" s="5">
        <f t="shared" si="207"/>
        <v>200637.56459265706</v>
      </c>
      <c r="AE175" s="5">
        <f t="shared" si="186"/>
        <v>-2006.3756459265708</v>
      </c>
      <c r="AF175" s="5">
        <f t="shared" si="204"/>
        <v>-22209.110342624404</v>
      </c>
      <c r="AG175" s="5">
        <f t="shared" si="210"/>
        <v>-15160.335254858335</v>
      </c>
      <c r="AH175" s="5">
        <f t="shared" si="211"/>
        <v>161261.74334924776</v>
      </c>
      <c r="AI175" s="42">
        <f t="shared" si="205"/>
        <v>0</v>
      </c>
      <c r="AJ175" s="42">
        <f t="shared" si="208"/>
        <v>19486.192353759201</v>
      </c>
      <c r="AK175" s="42">
        <f t="shared" si="212"/>
        <v>180747.93570300695</v>
      </c>
    </row>
    <row r="176" spans="1:39" ht="15" x14ac:dyDescent="0.2">
      <c r="A176" s="48"/>
      <c r="D176" s="1"/>
      <c r="E176" s="1"/>
      <c r="F176" s="37"/>
      <c r="I176" s="2">
        <f t="shared" si="190"/>
        <v>14</v>
      </c>
      <c r="J176" s="11">
        <f t="shared" si="179"/>
        <v>259255.87799673364</v>
      </c>
      <c r="K176" s="11">
        <f t="shared" si="191"/>
        <v>2592.5587799673367</v>
      </c>
      <c r="L176" s="24">
        <f t="shared" si="198"/>
        <v>28697.72872838267</v>
      </c>
      <c r="M176" s="11">
        <f t="shared" si="177"/>
        <v>602229</v>
      </c>
      <c r="N176" s="78">
        <f t="shared" si="180"/>
        <v>0</v>
      </c>
      <c r="O176" s="35">
        <f t="shared" si="181"/>
        <v>0</v>
      </c>
      <c r="P176" s="35">
        <f t="shared" si="203"/>
        <v>6.0222899999999999</v>
      </c>
      <c r="Q176">
        <f t="shared" si="183"/>
        <v>78</v>
      </c>
      <c r="R176" s="45">
        <f>1000*VLOOKUP(Q176, '[1]Mortality (Interventions) H'!$B$8:$AV$128, 19)</f>
        <v>35.66465852916108</v>
      </c>
      <c r="S176" s="46">
        <f>VLOOKUP(I176, '[1]Lapse Rates'!$A$4:$F$24, 3)</f>
        <v>1.1365788999999999E-3</v>
      </c>
      <c r="T176" s="33">
        <f t="shared" si="209"/>
        <v>0.77389784232851566</v>
      </c>
      <c r="U176" s="33">
        <f t="shared" si="199"/>
        <v>2.7600802283101054E-2</v>
      </c>
      <c r="V176" s="39">
        <f t="shared" si="193"/>
        <v>8.7959595834611768E-4</v>
      </c>
      <c r="W176" s="32">
        <f t="shared" si="200"/>
        <v>0.74541744408706845</v>
      </c>
      <c r="X176" s="31"/>
      <c r="Y176" s="5">
        <f t="shared" si="206"/>
        <v>0</v>
      </c>
      <c r="Z176" s="5">
        <f t="shared" si="195"/>
        <v>4.6606372368765969</v>
      </c>
      <c r="AA176" s="5">
        <f t="shared" si="201"/>
        <v>0</v>
      </c>
      <c r="AB176" s="5">
        <f t="shared" si="184"/>
        <v>4.4891200193511116</v>
      </c>
      <c r="AC176" s="32"/>
      <c r="AD176" s="5">
        <f t="shared" si="207"/>
        <v>193253.85394087405</v>
      </c>
      <c r="AE176" s="5">
        <f t="shared" si="186"/>
        <v>-1932.5385394087407</v>
      </c>
      <c r="AF176" s="5">
        <f t="shared" si="204"/>
        <v>-21391.787599815048</v>
      </c>
      <c r="AG176" s="5">
        <f t="shared" si="210"/>
        <v>-16622.003558149663</v>
      </c>
      <c r="AH176" s="5">
        <f t="shared" si="211"/>
        <v>153307.52424350061</v>
      </c>
      <c r="AI176" s="42">
        <f t="shared" si="205"/>
        <v>0</v>
      </c>
      <c r="AJ176" s="42">
        <f t="shared" si="208"/>
        <v>18769.078249396684</v>
      </c>
      <c r="AK176" s="42">
        <f t="shared" si="212"/>
        <v>172076.60249289731</v>
      </c>
    </row>
    <row r="177" spans="1:39" ht="15" x14ac:dyDescent="0.2">
      <c r="A177" s="48"/>
      <c r="D177" s="1"/>
      <c r="E177" s="1"/>
      <c r="F177" s="1"/>
      <c r="I177" s="2">
        <f t="shared" si="190"/>
        <v>15</v>
      </c>
      <c r="J177" s="11">
        <f t="shared" si="179"/>
        <v>259255.87799673364</v>
      </c>
      <c r="K177" s="11">
        <f t="shared" si="191"/>
        <v>2592.5587799673367</v>
      </c>
      <c r="L177" s="24">
        <f t="shared" si="198"/>
        <v>28697.72872838267</v>
      </c>
      <c r="M177" s="11">
        <f t="shared" si="177"/>
        <v>602229</v>
      </c>
      <c r="N177" s="78">
        <f t="shared" si="180"/>
        <v>0</v>
      </c>
      <c r="O177" s="35">
        <f t="shared" si="181"/>
        <v>0</v>
      </c>
      <c r="P177" s="35">
        <f t="shared" si="203"/>
        <v>6.0222899999999999</v>
      </c>
      <c r="Q177">
        <f t="shared" si="183"/>
        <v>79</v>
      </c>
      <c r="R177" s="45">
        <f>1000*VLOOKUP(Q177, '[1]Mortality (Interventions) H'!$B$8:$AV$128, 19)</f>
        <v>40.367399431158532</v>
      </c>
      <c r="S177" s="46">
        <f>VLOOKUP(I177, '[1]Lapse Rates'!$A$4:$F$24, 3)</f>
        <v>1.0075606E-3</v>
      </c>
      <c r="T177" s="33">
        <f t="shared" si="209"/>
        <v>0.74541744408706845</v>
      </c>
      <c r="U177" s="33">
        <f t="shared" si="199"/>
        <v>3.0090563708415976E-2</v>
      </c>
      <c r="V177" s="39">
        <f t="shared" si="193"/>
        <v>7.5105324721483314E-4</v>
      </c>
      <c r="W177" s="32">
        <f t="shared" si="200"/>
        <v>0.71457582713143764</v>
      </c>
      <c r="X177" s="31"/>
      <c r="Y177" s="5">
        <f t="shared" si="206"/>
        <v>0</v>
      </c>
      <c r="Z177" s="5">
        <f t="shared" si="195"/>
        <v>4.4891200193511116</v>
      </c>
      <c r="AA177" s="5">
        <f t="shared" si="201"/>
        <v>0</v>
      </c>
      <c r="AB177" s="5">
        <f t="shared" si="184"/>
        <v>4.3033828579753859</v>
      </c>
      <c r="AC177" s="32"/>
      <c r="AD177" s="5">
        <f t="shared" si="207"/>
        <v>185257.98345820303</v>
      </c>
      <c r="AE177" s="5">
        <f t="shared" si="186"/>
        <v>-1852.5798345820303</v>
      </c>
      <c r="AF177" s="5">
        <f t="shared" si="204"/>
        <v>-20506.703242877666</v>
      </c>
      <c r="AG177" s="5">
        <f t="shared" si="210"/>
        <v>-18121.410091555645</v>
      </c>
      <c r="AH177" s="5">
        <f t="shared" si="211"/>
        <v>144777.29028918769</v>
      </c>
      <c r="AI177" s="42">
        <f t="shared" si="205"/>
        <v>0</v>
      </c>
      <c r="AJ177" s="42">
        <f t="shared" si="208"/>
        <v>17992.510478151118</v>
      </c>
      <c r="AK177" s="42">
        <f t="shared" si="212"/>
        <v>162769.80076733881</v>
      </c>
    </row>
    <row r="178" spans="1:39" ht="15" x14ac:dyDescent="0.2">
      <c r="I178" s="2">
        <f t="shared" si="190"/>
        <v>16</v>
      </c>
      <c r="J178" s="11">
        <f t="shared" si="179"/>
        <v>259255.87799673364</v>
      </c>
      <c r="K178" s="11">
        <f t="shared" si="191"/>
        <v>2592.5587799673367</v>
      </c>
      <c r="L178" s="24">
        <f t="shared" si="198"/>
        <v>28697.72872838267</v>
      </c>
      <c r="M178" s="11">
        <f t="shared" si="177"/>
        <v>602229</v>
      </c>
      <c r="N178" s="78">
        <f t="shared" si="180"/>
        <v>0</v>
      </c>
      <c r="O178" s="35">
        <f t="shared" si="181"/>
        <v>0</v>
      </c>
      <c r="P178" s="35">
        <f t="shared" si="203"/>
        <v>6.0222899999999999</v>
      </c>
      <c r="Q178">
        <f t="shared" si="183"/>
        <v>80</v>
      </c>
      <c r="R178" s="45">
        <f>1000*VLOOKUP(Q178, '[1]Mortality (Interventions) H'!$B$8:$AV$128, 19)</f>
        <v>45.531388516438938</v>
      </c>
      <c r="S178" s="46">
        <f>VLOOKUP(I178, '[1]Lapse Rates'!$A$4:$F$24, 3)</f>
        <v>8.9731130000000002E-4</v>
      </c>
      <c r="T178" s="33">
        <f t="shared" si="209"/>
        <v>0.71457582713143764</v>
      </c>
      <c r="U178" s="33">
        <f t="shared" si="199"/>
        <v>3.2535629609577191E-2</v>
      </c>
      <c r="V178" s="39">
        <f t="shared" si="193"/>
        <v>6.411969643918856E-4</v>
      </c>
      <c r="W178" s="32">
        <f t="shared" si="200"/>
        <v>0.6813990005574686</v>
      </c>
      <c r="X178" s="31"/>
      <c r="Y178" s="5">
        <f t="shared" si="206"/>
        <v>0</v>
      </c>
      <c r="Z178" s="5">
        <f t="shared" si="195"/>
        <v>4.3033828579753859</v>
      </c>
      <c r="AA178" s="5">
        <f t="shared" si="201"/>
        <v>0</v>
      </c>
      <c r="AB178" s="5">
        <f t="shared" si="184"/>
        <v>4.1035823870672372</v>
      </c>
      <c r="AC178" s="32"/>
      <c r="AD178" s="5">
        <f t="shared" si="207"/>
        <v>176656.69615562333</v>
      </c>
      <c r="AE178" s="5">
        <f t="shared" si="186"/>
        <v>-1766.5669615562333</v>
      </c>
      <c r="AF178" s="5">
        <f t="shared" si="204"/>
        <v>-19554.603673789305</v>
      </c>
      <c r="AG178" s="5">
        <f t="shared" si="210"/>
        <v>-19593.899684146061</v>
      </c>
      <c r="AH178" s="5">
        <f t="shared" si="211"/>
        <v>135741.62583613175</v>
      </c>
      <c r="AI178" s="42">
        <f t="shared" si="205"/>
        <v>0</v>
      </c>
      <c r="AJ178" s="42">
        <f t="shared" si="208"/>
        <v>17157.143835796349</v>
      </c>
      <c r="AK178" s="42">
        <f t="shared" si="212"/>
        <v>152898.76967192808</v>
      </c>
    </row>
    <row r="179" spans="1:39" ht="15" x14ac:dyDescent="0.2">
      <c r="I179" s="2">
        <f t="shared" si="190"/>
        <v>17</v>
      </c>
      <c r="J179" s="11">
        <f t="shared" si="179"/>
        <v>259255.87799673364</v>
      </c>
      <c r="K179" s="11">
        <f t="shared" si="191"/>
        <v>2592.5587799673367</v>
      </c>
      <c r="L179" s="24">
        <f t="shared" si="198"/>
        <v>28697.72872838267</v>
      </c>
      <c r="M179" s="11">
        <f t="shared" si="177"/>
        <v>602229</v>
      </c>
      <c r="N179" s="78">
        <f t="shared" si="180"/>
        <v>0</v>
      </c>
      <c r="O179" s="35">
        <f t="shared" si="181"/>
        <v>0</v>
      </c>
      <c r="P179" s="35">
        <f t="shared" si="203"/>
        <v>6.0222899999999999</v>
      </c>
      <c r="Q179">
        <f t="shared" si="183"/>
        <v>81</v>
      </c>
      <c r="R179" s="45">
        <f>1000*VLOOKUP(Q179, '[1]Mortality (Interventions) H'!$B$8:$AV$128, 19)</f>
        <v>51.239826753239221</v>
      </c>
      <c r="S179" s="46">
        <f>VLOOKUP(I179, '[1]Lapse Rates'!$A$4:$F$24, 3)</f>
        <v>7.4594940000000001E-4</v>
      </c>
      <c r="T179" s="33">
        <f t="shared" si="209"/>
        <v>0.6813990005574686</v>
      </c>
      <c r="U179" s="33">
        <f t="shared" si="199"/>
        <v>3.4914766738395046E-2</v>
      </c>
      <c r="V179" s="39">
        <f t="shared" si="193"/>
        <v>5.0828917562644339E-4</v>
      </c>
      <c r="W179" s="32">
        <f t="shared" si="200"/>
        <v>0.6459759446434471</v>
      </c>
      <c r="X179" s="31"/>
      <c r="Y179" s="5">
        <f t="shared" si="206"/>
        <v>0</v>
      </c>
      <c r="Z179" s="5">
        <f t="shared" si="195"/>
        <v>4.1035823870672372</v>
      </c>
      <c r="AA179" s="5">
        <f t="shared" si="201"/>
        <v>0</v>
      </c>
      <c r="AB179" s="5">
        <f t="shared" si="184"/>
        <v>3.8902544716667848</v>
      </c>
      <c r="AC179" s="32"/>
      <c r="AD179" s="5">
        <f t="shared" si="207"/>
        <v>167473.0606933063</v>
      </c>
      <c r="AE179" s="5">
        <f t="shared" si="186"/>
        <v>-1674.730606933063</v>
      </c>
      <c r="AF179" s="5">
        <f t="shared" si="204"/>
        <v>-18538.042424438387</v>
      </c>
      <c r="AG179" s="5">
        <f t="shared" si="210"/>
        <v>-21026.685058096911</v>
      </c>
      <c r="AH179" s="5">
        <f t="shared" si="211"/>
        <v>126233.60260383794</v>
      </c>
      <c r="AI179" s="42">
        <f t="shared" si="205"/>
        <v>0</v>
      </c>
      <c r="AJ179" s="42">
        <f t="shared" si="208"/>
        <v>16265.218742905387</v>
      </c>
      <c r="AK179" s="42">
        <f t="shared" si="212"/>
        <v>142498.82134674332</v>
      </c>
    </row>
    <row r="180" spans="1:39" ht="15" x14ac:dyDescent="0.2">
      <c r="I180" s="2">
        <f t="shared" si="190"/>
        <v>18</v>
      </c>
      <c r="J180" s="11">
        <f t="shared" si="179"/>
        <v>259255.87799673364</v>
      </c>
      <c r="K180" s="11">
        <f t="shared" si="191"/>
        <v>2592.5587799673367</v>
      </c>
      <c r="L180" s="24">
        <f t="shared" si="198"/>
        <v>28697.72872838267</v>
      </c>
      <c r="M180" s="11">
        <f t="shared" si="177"/>
        <v>602229</v>
      </c>
      <c r="N180" s="78">
        <f t="shared" si="180"/>
        <v>0</v>
      </c>
      <c r="O180" s="35">
        <f t="shared" si="181"/>
        <v>0</v>
      </c>
      <c r="P180" s="35">
        <f t="shared" si="203"/>
        <v>6.0222899999999999</v>
      </c>
      <c r="Q180">
        <f t="shared" si="183"/>
        <v>82</v>
      </c>
      <c r="R180" s="45">
        <f>1000*VLOOKUP(Q180, '[1]Mortality (Interventions) H'!$B$8:$AV$128, 19)</f>
        <v>57.691760768673511</v>
      </c>
      <c r="S180" s="46">
        <f>VLOOKUP(I180, '[1]Lapse Rates'!$A$4:$F$24, 3)</f>
        <v>5.9837330000000002E-4</v>
      </c>
      <c r="T180" s="33">
        <f t="shared" si="209"/>
        <v>0.6459759446434471</v>
      </c>
      <c r="U180" s="33">
        <f t="shared" si="199"/>
        <v>3.726748966068763E-2</v>
      </c>
      <c r="V180" s="39">
        <f t="shared" si="193"/>
        <v>3.8653475771691678E-4</v>
      </c>
      <c r="W180" s="32">
        <f t="shared" si="200"/>
        <v>0.6083219202250425</v>
      </c>
      <c r="X180" s="31"/>
      <c r="Y180" s="5">
        <f t="shared" si="206"/>
        <v>0</v>
      </c>
      <c r="Z180" s="5">
        <f t="shared" si="195"/>
        <v>3.8902544716667848</v>
      </c>
      <c r="AA180" s="5">
        <f t="shared" si="201"/>
        <v>0</v>
      </c>
      <c r="AB180" s="5">
        <f t="shared" si="184"/>
        <v>3.6634910169520714</v>
      </c>
      <c r="AC180" s="32"/>
      <c r="AD180" s="5">
        <f t="shared" si="207"/>
        <v>157711.03353260236</v>
      </c>
      <c r="AE180" s="5">
        <f t="shared" si="186"/>
        <v>-1577.1103353260237</v>
      </c>
      <c r="AF180" s="5">
        <f t="shared" si="204"/>
        <v>-17457.457446147113</v>
      </c>
      <c r="AG180" s="5">
        <f t="shared" si="210"/>
        <v>-22443.563030866251</v>
      </c>
      <c r="AH180" s="5">
        <f t="shared" si="211"/>
        <v>116232.90272026298</v>
      </c>
      <c r="AI180" s="42">
        <f t="shared" si="205"/>
        <v>0</v>
      </c>
      <c r="AJ180" s="42">
        <f t="shared" si="208"/>
        <v>15317.11949961648</v>
      </c>
      <c r="AK180" s="42">
        <f t="shared" si="212"/>
        <v>131550.02221987947</v>
      </c>
    </row>
    <row r="181" spans="1:39" ht="15" x14ac:dyDescent="0.2">
      <c r="I181" s="2">
        <f t="shared" si="190"/>
        <v>19</v>
      </c>
      <c r="J181" s="11">
        <f t="shared" si="179"/>
        <v>259255.87799673364</v>
      </c>
      <c r="K181" s="11">
        <f t="shared" si="191"/>
        <v>2592.5587799673367</v>
      </c>
      <c r="L181" s="24">
        <f t="shared" si="198"/>
        <v>28697.72872838267</v>
      </c>
      <c r="M181" s="11">
        <f t="shared" si="177"/>
        <v>602229</v>
      </c>
      <c r="N181" s="78">
        <f t="shared" si="180"/>
        <v>0</v>
      </c>
      <c r="O181" s="35">
        <f t="shared" si="181"/>
        <v>0</v>
      </c>
      <c r="P181" s="35">
        <f t="shared" si="203"/>
        <v>6.0222899999999999</v>
      </c>
      <c r="Q181">
        <f t="shared" si="183"/>
        <v>83</v>
      </c>
      <c r="R181" s="45">
        <f>1000*VLOOKUP(Q181, '[1]Mortality (Interventions) H'!$B$8:$AV$128, 19)</f>
        <v>64.975413437688275</v>
      </c>
      <c r="S181" s="46">
        <f>VLOOKUP(I181, '[1]Lapse Rates'!$A$4:$F$24, 3)</f>
        <v>4.66450453E-2</v>
      </c>
      <c r="T181" s="33">
        <f t="shared" si="209"/>
        <v>0.6083219202250425</v>
      </c>
      <c r="U181" s="33">
        <f t="shared" si="199"/>
        <v>3.9525968269830562E-2</v>
      </c>
      <c r="V181" s="39">
        <f t="shared" si="193"/>
        <v>2.8375203525880095E-2</v>
      </c>
      <c r="W181" s="32">
        <f t="shared" si="200"/>
        <v>0.54042074842933185</v>
      </c>
      <c r="X181" s="31"/>
      <c r="Y181" s="5">
        <f t="shared" si="206"/>
        <v>0</v>
      </c>
      <c r="Z181" s="5">
        <f t="shared" si="195"/>
        <v>3.6634910169520714</v>
      </c>
      <c r="AA181" s="5">
        <f t="shared" si="201"/>
        <v>0</v>
      </c>
      <c r="AB181" s="5">
        <f t="shared" si="184"/>
        <v>3.2545704690584807</v>
      </c>
      <c r="AC181" s="32"/>
      <c r="AD181" s="5">
        <f t="shared" si="207"/>
        <v>140107.25562169834</v>
      </c>
      <c r="AE181" s="5">
        <f t="shared" si="186"/>
        <v>-1401.0725562169837</v>
      </c>
      <c r="AF181" s="5">
        <f t="shared" si="204"/>
        <v>-15508.8480376145</v>
      </c>
      <c r="AG181" s="5">
        <f t="shared" si="210"/>
        <v>-23803.68434517179</v>
      </c>
      <c r="AH181" s="5">
        <f t="shared" si="211"/>
        <v>99393.65068269505</v>
      </c>
      <c r="AI181" s="42">
        <f t="shared" si="205"/>
        <v>0</v>
      </c>
      <c r="AJ181" s="42">
        <f t="shared" si="208"/>
        <v>13607.435947192484</v>
      </c>
      <c r="AK181" s="42">
        <f t="shared" si="212"/>
        <v>113001.08662988753</v>
      </c>
    </row>
    <row r="182" spans="1:39" ht="15" x14ac:dyDescent="0.2">
      <c r="I182" s="2">
        <f t="shared" si="190"/>
        <v>20</v>
      </c>
      <c r="J182" s="11">
        <f t="shared" si="179"/>
        <v>259255.87799673364</v>
      </c>
      <c r="K182" s="11">
        <f t="shared" si="191"/>
        <v>2592.5587799673367</v>
      </c>
      <c r="L182" s="24">
        <f t="shared" si="198"/>
        <v>28697.72872838267</v>
      </c>
      <c r="M182" s="11">
        <f t="shared" si="177"/>
        <v>602229</v>
      </c>
      <c r="N182" s="78">
        <f t="shared" si="180"/>
        <v>0</v>
      </c>
      <c r="O182" s="35">
        <f t="shared" si="181"/>
        <v>0</v>
      </c>
      <c r="P182" s="35">
        <f t="shared" si="203"/>
        <v>6.0222899999999999</v>
      </c>
      <c r="Q182">
        <f t="shared" si="183"/>
        <v>84</v>
      </c>
      <c r="R182" s="45">
        <f>1000*VLOOKUP(Q182, '[1]Mortality (Interventions) H'!$B$8:$AV$128, 19)</f>
        <v>73.227063843495387</v>
      </c>
      <c r="S182" s="46">
        <f>VLOOKUP(I182, '[1]Lapse Rates'!$A$4:$F$24, 3)</f>
        <v>0</v>
      </c>
      <c r="T182" s="33">
        <f t="shared" si="209"/>
        <v>0.54042074842933185</v>
      </c>
      <c r="U182" s="33">
        <f t="shared" si="199"/>
        <v>3.9573424647584239E-2</v>
      </c>
      <c r="V182" s="39">
        <f t="shared" si="193"/>
        <v>0</v>
      </c>
      <c r="W182" s="32">
        <f t="shared" si="200"/>
        <v>0.50084732378174757</v>
      </c>
      <c r="X182" s="31"/>
      <c r="Y182" s="5">
        <f t="shared" si="206"/>
        <v>0</v>
      </c>
      <c r="Z182" s="5">
        <f t="shared" si="195"/>
        <v>3.2545704690584807</v>
      </c>
      <c r="AA182" s="5">
        <f t="shared" si="201"/>
        <v>0</v>
      </c>
      <c r="AB182" s="5">
        <f t="shared" si="184"/>
        <v>3.0162478295375803</v>
      </c>
      <c r="AC182" s="32"/>
      <c r="AD182" s="5">
        <f>$W182*J182</f>
        <v>129847.61266935131</v>
      </c>
      <c r="AE182" s="5">
        <f t="shared" si="186"/>
        <v>-1298.4761266935132</v>
      </c>
      <c r="AF182" s="5">
        <f t="shared" si="204"/>
        <v>-14373.180632225034</v>
      </c>
      <c r="AG182" s="5">
        <f t="shared" si="210"/>
        <v>-23832.263952090008</v>
      </c>
      <c r="AH182" s="5">
        <f t="shared" si="211"/>
        <v>90343.691958342752</v>
      </c>
      <c r="AI182" s="42">
        <f t="shared" si="205"/>
        <v>0</v>
      </c>
      <c r="AJ182" s="42">
        <f t="shared" si="208"/>
        <v>12610.989568197745</v>
      </c>
      <c r="AK182" s="42">
        <f t="shared" si="212"/>
        <v>102954.6815265405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4424175.2367217261</v>
      </c>
      <c r="AE185" s="21">
        <f t="shared" ref="AE185:AK185" si="213">SUM(AE162:AE182)</f>
        <v>-142790.08689625043</v>
      </c>
      <c r="AF185" s="21">
        <f t="shared" si="213"/>
        <v>-469148.0388858068</v>
      </c>
      <c r="AG185" s="21">
        <f t="shared" si="213"/>
        <v>-264920.3526158958</v>
      </c>
      <c r="AH185" s="21">
        <f t="shared" si="213"/>
        <v>3547316.7583237714</v>
      </c>
      <c r="AI185" s="21">
        <f t="shared" si="213"/>
        <v>0</v>
      </c>
      <c r="AJ185" s="21">
        <f t="shared" si="213"/>
        <v>404753.86803926405</v>
      </c>
      <c r="AK185" s="21">
        <f t="shared" si="213"/>
        <v>3952070.6263630367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2208018.1625976311</v>
      </c>
      <c r="AE187" s="21">
        <f t="shared" ref="AE187:AK187" si="214">AE162+NPV($D$6,AE163:AE182)</f>
        <v>-120857.34687987868</v>
      </c>
      <c r="AF187" s="21">
        <f t="shared" si="214"/>
        <v>-226368.65501088856</v>
      </c>
      <c r="AG187" s="21">
        <f t="shared" si="214"/>
        <v>-88114.812920309894</v>
      </c>
      <c r="AH187" s="21">
        <f t="shared" si="214"/>
        <v>1772677.3477865534</v>
      </c>
      <c r="AI187" s="21">
        <f t="shared" si="214"/>
        <v>0</v>
      </c>
      <c r="AJ187" s="21">
        <f t="shared" si="214"/>
        <v>189495.21566195434</v>
      </c>
      <c r="AK187" s="21">
        <f t="shared" si="214"/>
        <v>1962172.5634485073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3283654.2903234493</v>
      </c>
      <c r="AE189" s="21">
        <f t="shared" ref="AE189:AK189" si="215">AE162+NPV($D$7,AE163:AE182)</f>
        <v>-131474.90055397665</v>
      </c>
      <c r="AF189" s="21">
        <f t="shared" si="215"/>
        <v>-343897.2053576411</v>
      </c>
      <c r="AG189" s="21">
        <f t="shared" si="215"/>
        <v>-168401.77326687548</v>
      </c>
      <c r="AH189" s="21">
        <f t="shared" si="215"/>
        <v>2639880.4111449579</v>
      </c>
      <c r="AI189" s="21">
        <f t="shared" si="215"/>
        <v>0</v>
      </c>
      <c r="AJ189" s="21">
        <f t="shared" si="215"/>
        <v>293976.07731089153</v>
      </c>
      <c r="AK189" s="21">
        <f t="shared" si="215"/>
        <v>2933856.4884558492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238051.48197219934</v>
      </c>
    </row>
    <row r="192" spans="1:39" ht="15" x14ac:dyDescent="0.2">
      <c r="G192" s="58" t="s">
        <v>115</v>
      </c>
      <c r="H192" s="57"/>
      <c r="I192" s="57"/>
      <c r="J192" s="11">
        <f>H$191</f>
        <v>238051.48197219934</v>
      </c>
      <c r="K192" s="11">
        <f>J192*$C$10</f>
        <v>95220.592788879745</v>
      </c>
      <c r="L192" s="24">
        <f>$C$201</f>
        <v>33510.241181221405</v>
      </c>
      <c r="M192" s="11">
        <f t="shared" ref="M192:M212" si="216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7">O192*W192</f>
        <v>0</v>
      </c>
      <c r="AB192" s="5">
        <f>P192*W192</f>
        <v>6.0222899999999999</v>
      </c>
      <c r="AC192" s="32"/>
      <c r="AD192" s="5">
        <f>$W192*J192</f>
        <v>238051.48197219934</v>
      </c>
      <c r="AE192" s="5">
        <f>-$W192*K192</f>
        <v>-95220.592788879745</v>
      </c>
      <c r="AF192" s="5">
        <f>-$W192*L192</f>
        <v>-33510.241181221405</v>
      </c>
      <c r="AG192" s="5"/>
      <c r="AH192" s="5">
        <f>SUM(AD192:AG192)</f>
        <v>109320.64800209817</v>
      </c>
      <c r="AI192" s="42">
        <f>Y192-AA192</f>
        <v>0</v>
      </c>
      <c r="AJ192" s="42"/>
      <c r="AK192" s="42">
        <f>SUM(AH192:AJ192)</f>
        <v>109320.64800209817</v>
      </c>
      <c r="AL192" s="6" t="s">
        <v>39</v>
      </c>
      <c r="AM192" s="36">
        <f>AK219</f>
        <v>2692663.7808299456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8">H$191</f>
        <v>238051.48197219934</v>
      </c>
      <c r="K193" s="11"/>
      <c r="L193" s="24"/>
      <c r="M193" s="11">
        <f t="shared" si="216"/>
        <v>602229</v>
      </c>
      <c r="N193" s="78">
        <f t="shared" ref="N193:N212" si="219">N161</f>
        <v>0</v>
      </c>
      <c r="O193" s="35">
        <f t="shared" ref="O193:O212" si="220">M193*N193/1000</f>
        <v>0</v>
      </c>
      <c r="P193" s="35">
        <f t="shared" ref="P193:P194" si="221">$H$14*M193/1000</f>
        <v>6.0222899999999999</v>
      </c>
      <c r="Q193">
        <f t="shared" ref="Q193:Q212" si="222">Q5</f>
        <v>65</v>
      </c>
      <c r="R193" s="45">
        <f>1000*VLOOKUP(Q193, '[1]Mortality (Interventions) H'!$B$8:$AV$128, 22)</f>
        <v>8.3991136884400248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8.3991136884400252E-3</v>
      </c>
      <c r="V193" s="39">
        <f>MIN(S193*T193,T193-U193)</f>
        <v>3.4608985999999998E-3</v>
      </c>
      <c r="W193" s="32">
        <f>T193-SUM(U193:V193)</f>
        <v>0.98813998771155998</v>
      </c>
      <c r="X193" s="32"/>
      <c r="Y193" s="5">
        <f>AA192</f>
        <v>0</v>
      </c>
      <c r="Z193" s="5">
        <f>AB192</f>
        <v>6.0222899999999999</v>
      </c>
      <c r="AA193" s="5">
        <f t="shared" si="217"/>
        <v>0</v>
      </c>
      <c r="AB193" s="5">
        <f t="shared" ref="AB193:AB212" si="223">P193*W193</f>
        <v>5.9508655665954509</v>
      </c>
      <c r="AC193" s="32"/>
      <c r="AD193" s="5">
        <f t="shared" ref="AD193:AD195" si="224">$W193*J193</f>
        <v>235228.18847072771</v>
      </c>
      <c r="AE193" s="5">
        <f t="shared" ref="AE193:AE212" si="225">-$W193*K193</f>
        <v>0</v>
      </c>
      <c r="AF193" s="5">
        <f t="shared" ref="AF193:AF194" si="226">-$W193*L193</f>
        <v>0</v>
      </c>
      <c r="AG193" s="5">
        <f>-U193*M193</f>
        <v>-5058.1898374755483</v>
      </c>
      <c r="AH193" s="5">
        <f t="shared" ref="AH193:AH201" si="227">SUM(AD193:AG193)</f>
        <v>230169.99863325217</v>
      </c>
      <c r="AI193" s="42">
        <f>-M193*$W192*(N193-N192)/1000</f>
        <v>0</v>
      </c>
      <c r="AJ193" s="42">
        <f>$D$6*SUM(Y193:Z193,AD193:AE193)</f>
        <v>23076.47607562739</v>
      </c>
      <c r="AK193" s="42">
        <f t="shared" ref="AK193" si="228">SUM(AH193:AJ193)</f>
        <v>253246.47470887954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9">I193+1</f>
        <v>2</v>
      </c>
      <c r="J194" s="11">
        <f t="shared" si="218"/>
        <v>238051.48197219934</v>
      </c>
      <c r="K194" s="11">
        <f t="shared" ref="K194:K212" si="230">J194*$C$11</f>
        <v>2380.5148197219933</v>
      </c>
      <c r="L194" s="24">
        <f>$C$202</f>
        <v>26368.696722055422</v>
      </c>
      <c r="M194" s="11">
        <f t="shared" si="216"/>
        <v>602229</v>
      </c>
      <c r="N194" s="78">
        <f t="shared" si="219"/>
        <v>0</v>
      </c>
      <c r="O194" s="35">
        <f t="shared" si="220"/>
        <v>0</v>
      </c>
      <c r="P194" s="35">
        <f t="shared" si="221"/>
        <v>6.0222899999999999</v>
      </c>
      <c r="Q194">
        <f t="shared" si="222"/>
        <v>66</v>
      </c>
      <c r="R194" s="45">
        <f>1000*VLOOKUP(Q194, '[1]Mortality (Interventions) H'!$B$8:$AV$128, 22)</f>
        <v>9.2715571112862989</v>
      </c>
      <c r="S194" s="46">
        <f>VLOOKUP(I194, '[1]Lapse Rates'!$A$4:$F$24, 3)</f>
        <v>3.2267923000000001E-3</v>
      </c>
      <c r="T194" s="33">
        <f t="shared" ref="T194:T196" si="231">W193</f>
        <v>0.98813998771155998</v>
      </c>
      <c r="U194" s="33">
        <f>T194*R194/1000</f>
        <v>9.1615963300134707E-3</v>
      </c>
      <c r="V194" s="39">
        <f t="shared" ref="V194:V212" si="232">MIN(S194*T194,T194-U194)</f>
        <v>3.1885225036697566E-3</v>
      </c>
      <c r="W194" s="32">
        <f>T194-SUM(U194:V194)</f>
        <v>0.97578986887787678</v>
      </c>
      <c r="X194" s="32"/>
      <c r="Y194" s="5">
        <f t="shared" ref="Y194:Y195" si="233">AA193</f>
        <v>0</v>
      </c>
      <c r="Z194" s="5">
        <f t="shared" ref="Z194:Z212" si="234">AB193</f>
        <v>5.9508655665954509</v>
      </c>
      <c r="AA194" s="5">
        <f>O194*W194</f>
        <v>0</v>
      </c>
      <c r="AB194" s="5">
        <f t="shared" si="223"/>
        <v>5.8764895694445487</v>
      </c>
      <c r="AC194" s="32"/>
      <c r="AD194" s="5">
        <f t="shared" si="224"/>
        <v>232288.22437983664</v>
      </c>
      <c r="AE194" s="5">
        <f t="shared" si="225"/>
        <v>-2322.8822437983663</v>
      </c>
      <c r="AF194" s="5">
        <f t="shared" si="226"/>
        <v>-25730.307116894957</v>
      </c>
      <c r="AG194" s="5">
        <f t="shared" ref="AG194:AG197" si="235">-U194*M194</f>
        <v>-5517.3789962276824</v>
      </c>
      <c r="AH194" s="5">
        <f t="shared" si="227"/>
        <v>198717.65602291562</v>
      </c>
      <c r="AI194" s="42">
        <f>-M194*($W193*N194-$W192*N193)/1000</f>
        <v>0</v>
      </c>
      <c r="AJ194" s="42">
        <f t="shared" ref="AJ194:AJ195" si="236">$D$6*SUM(Y194:Z194,AD194:AE194)</f>
        <v>22560.183843457438</v>
      </c>
      <c r="AK194" s="42">
        <f>SUM(AH194:AJ194)</f>
        <v>221277.83986637305</v>
      </c>
      <c r="AL194" s="48" t="s">
        <v>59</v>
      </c>
      <c r="AM194" s="54">
        <f>AK219/AD219</f>
        <v>0.89019498732260327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9"/>
        <v>3</v>
      </c>
      <c r="J195" s="11">
        <f t="shared" si="218"/>
        <v>238051.48197219934</v>
      </c>
      <c r="K195" s="11">
        <f t="shared" si="230"/>
        <v>2380.5148197219933</v>
      </c>
      <c r="L195" s="24">
        <f t="shared" ref="L195:L212" si="237">$C$202</f>
        <v>26368.696722055422</v>
      </c>
      <c r="M195" s="11">
        <f t="shared" si="216"/>
        <v>602229</v>
      </c>
      <c r="N195" s="78">
        <f t="shared" si="219"/>
        <v>0</v>
      </c>
      <c r="O195" s="35">
        <f t="shared" si="220"/>
        <v>0</v>
      </c>
      <c r="P195" s="35">
        <f>$H$14*M195/1000</f>
        <v>6.0222899999999999</v>
      </c>
      <c r="Q195">
        <f t="shared" si="222"/>
        <v>67</v>
      </c>
      <c r="R195" s="45">
        <f>1000*VLOOKUP(Q195, '[1]Mortality (Interventions) H'!$B$8:$AV$128, 22)</f>
        <v>10.209166717628573</v>
      </c>
      <c r="S195" s="46">
        <f>VLOOKUP(I195, '[1]Lapse Rates'!$A$4:$F$24, 3)</f>
        <v>2.9657235000000001E-3</v>
      </c>
      <c r="T195" s="33">
        <f t="shared" si="231"/>
        <v>0.97578986887787678</v>
      </c>
      <c r="U195" s="33">
        <f t="shared" ref="U195:U212" si="238">T195*R195/1000</f>
        <v>9.9620014527471677E-3</v>
      </c>
      <c r="V195" s="39">
        <f t="shared" si="232"/>
        <v>2.8939229451930377E-3</v>
      </c>
      <c r="W195" s="32">
        <f t="shared" ref="W195:W212" si="239">T195-SUM(U195:V195)</f>
        <v>0.96293394447993652</v>
      </c>
      <c r="X195" s="32"/>
      <c r="Y195" s="5">
        <f t="shared" si="233"/>
        <v>0</v>
      </c>
      <c r="Z195" s="5">
        <f t="shared" si="234"/>
        <v>5.8764895694445487</v>
      </c>
      <c r="AA195" s="5">
        <f t="shared" ref="AA195:AA212" si="240">O195*W195</f>
        <v>0</v>
      </c>
      <c r="AB195" s="5">
        <f t="shared" si="223"/>
        <v>5.7990674645020768</v>
      </c>
      <c r="AC195" s="32"/>
      <c r="AD195" s="5">
        <f t="shared" si="224"/>
        <v>229227.85252478442</v>
      </c>
      <c r="AE195" s="5">
        <f t="shared" si="225"/>
        <v>-2292.2785252478438</v>
      </c>
      <c r="AF195" s="5">
        <f>-$W195*L195</f>
        <v>-25391.313145363998</v>
      </c>
      <c r="AG195" s="5">
        <f t="shared" si="235"/>
        <v>-5999.4061728864745</v>
      </c>
      <c r="AH195" s="5">
        <f t="shared" si="227"/>
        <v>195544.85468128612</v>
      </c>
      <c r="AI195" s="42">
        <f>-M195*($W194*N195-$W193*N194)/1000</f>
        <v>0</v>
      </c>
      <c r="AJ195" s="42">
        <f t="shared" si="236"/>
        <v>22262.9562929813</v>
      </c>
      <c r="AK195" s="42">
        <f t="shared" ref="AK195:AK202" si="241">SUM(AH195:AJ195)</f>
        <v>217807.81097426743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9"/>
        <v>4</v>
      </c>
      <c r="J196" s="11">
        <f t="shared" si="218"/>
        <v>238051.48197219934</v>
      </c>
      <c r="K196" s="11">
        <f t="shared" si="230"/>
        <v>2380.5148197219933</v>
      </c>
      <c r="L196" s="24">
        <f t="shared" si="237"/>
        <v>26368.696722055422</v>
      </c>
      <c r="M196" s="11">
        <f t="shared" si="216"/>
        <v>602229</v>
      </c>
      <c r="N196" s="78">
        <f t="shared" si="219"/>
        <v>0</v>
      </c>
      <c r="O196" s="35">
        <f t="shared" si="220"/>
        <v>0</v>
      </c>
      <c r="P196" s="35">
        <f t="shared" ref="P196:P212" si="242">$H$14*M196/1000</f>
        <v>6.0222899999999999</v>
      </c>
      <c r="Q196">
        <f t="shared" si="222"/>
        <v>68</v>
      </c>
      <c r="R196" s="45">
        <f>1000*VLOOKUP(Q196, '[1]Mortality (Interventions) H'!$B$8:$AV$128, 22)</f>
        <v>11.212987594315516</v>
      </c>
      <c r="S196" s="46">
        <f>VLOOKUP(I196, '[1]Lapse Rates'!$A$4:$F$24, 3)</f>
        <v>2.7812204999999998E-3</v>
      </c>
      <c r="T196" s="33">
        <f t="shared" si="231"/>
        <v>0.96293394447993652</v>
      </c>
      <c r="U196" s="33">
        <f t="shared" si="238"/>
        <v>1.0797366373598833E-2</v>
      </c>
      <c r="V196" s="39">
        <f t="shared" si="232"/>
        <v>2.6781316265334612E-3</v>
      </c>
      <c r="W196" s="32">
        <f t="shared" si="239"/>
        <v>0.94945844647980426</v>
      </c>
      <c r="X196" s="32"/>
      <c r="Y196" s="5">
        <f>AA195</f>
        <v>0</v>
      </c>
      <c r="Z196" s="5">
        <f t="shared" si="234"/>
        <v>5.7990674645020768</v>
      </c>
      <c r="AA196" s="5">
        <f t="shared" si="240"/>
        <v>0</v>
      </c>
      <c r="AB196" s="5">
        <f t="shared" si="223"/>
        <v>5.7179141076508602</v>
      </c>
      <c r="AC196" s="32"/>
      <c r="AD196" s="5">
        <f>$W196*J196</f>
        <v>226019.99025553951</v>
      </c>
      <c r="AE196" s="5">
        <f t="shared" si="225"/>
        <v>-2260.1999025553951</v>
      </c>
      <c r="AF196" s="5">
        <f t="shared" ref="AF196:AF212" si="243">-$W196*L196</f>
        <v>-25035.981825419847</v>
      </c>
      <c r="AG196" s="5">
        <f t="shared" si="235"/>
        <v>-6502.4871538060515</v>
      </c>
      <c r="AH196" s="5">
        <f t="shared" si="227"/>
        <v>192221.32137375823</v>
      </c>
      <c r="AI196" s="42">
        <f t="shared" ref="AI196:AI212" si="244">-M196*($W195*N196-$W194*N195)/1000</f>
        <v>0</v>
      </c>
      <c r="AJ196" s="42">
        <f>$D$6*SUM(Y196:Z196,AD196:AE196)</f>
        <v>21951.404322146012</v>
      </c>
      <c r="AK196" s="42">
        <f t="shared" si="241"/>
        <v>214172.72569590423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9"/>
        <v>5</v>
      </c>
      <c r="J197" s="11">
        <f t="shared" si="218"/>
        <v>238051.48197219934</v>
      </c>
      <c r="K197" s="11">
        <f t="shared" si="230"/>
        <v>2380.5148197219933</v>
      </c>
      <c r="L197" s="24">
        <f t="shared" si="237"/>
        <v>26368.696722055422</v>
      </c>
      <c r="M197" s="11">
        <f t="shared" si="216"/>
        <v>602229</v>
      </c>
      <c r="N197" s="78">
        <f t="shared" si="219"/>
        <v>0</v>
      </c>
      <c r="O197" s="35">
        <f t="shared" si="220"/>
        <v>0</v>
      </c>
      <c r="P197" s="35">
        <f t="shared" si="242"/>
        <v>6.0222899999999999</v>
      </c>
      <c r="Q197">
        <f t="shared" si="222"/>
        <v>69</v>
      </c>
      <c r="R197" s="45">
        <f>1000*VLOOKUP(Q197, '[1]Mortality (Interventions) H'!$B$8:$AV$128, 22)</f>
        <v>12.346689483894034</v>
      </c>
      <c r="S197" s="46">
        <f>VLOOKUP(I197, '[1]Lapse Rates'!$A$4:$F$24, 3)</f>
        <v>2.4845683E-3</v>
      </c>
      <c r="T197" s="33">
        <f>W196</f>
        <v>0.94945844647980426</v>
      </c>
      <c r="U197" s="33">
        <f t="shared" si="238"/>
        <v>1.1722668616546566E-2</v>
      </c>
      <c r="V197" s="39">
        <f t="shared" si="232"/>
        <v>2.3589943582909682E-3</v>
      </c>
      <c r="W197" s="32">
        <f t="shared" si="239"/>
        <v>0.93537678350496678</v>
      </c>
      <c r="X197" s="32"/>
      <c r="Y197" s="5">
        <f t="shared" ref="Y197:Y212" si="245">AA196</f>
        <v>0</v>
      </c>
      <c r="Z197" s="5">
        <f t="shared" si="234"/>
        <v>5.7179141076508602</v>
      </c>
      <c r="AA197" s="5">
        <f t="shared" si="240"/>
        <v>0</v>
      </c>
      <c r="AB197" s="5">
        <f t="shared" si="223"/>
        <v>5.6331102495341261</v>
      </c>
      <c r="AC197" s="32"/>
      <c r="AD197" s="5">
        <f t="shared" ref="AD197:AD211" si="246">$W197*J197</f>
        <v>222667.82951574642</v>
      </c>
      <c r="AE197" s="5">
        <f t="shared" si="225"/>
        <v>-2226.6782951574637</v>
      </c>
      <c r="AF197" s="5">
        <f t="shared" si="243"/>
        <v>-24664.666725094161</v>
      </c>
      <c r="AG197" s="5">
        <f t="shared" si="235"/>
        <v>-7059.7309982742217</v>
      </c>
      <c r="AH197" s="5">
        <f t="shared" si="227"/>
        <v>188716.75349722055</v>
      </c>
      <c r="AI197" s="42">
        <f t="shared" si="244"/>
        <v>0</v>
      </c>
      <c r="AJ197" s="42">
        <f t="shared" ref="AJ197:AJ212" si="247">$D$6*SUM(Y197:Z197,AD197:AE197)</f>
        <v>21625.837862113738</v>
      </c>
      <c r="AK197" s="42">
        <f t="shared" si="241"/>
        <v>210342.5913593343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9"/>
        <v>6</v>
      </c>
      <c r="J198" s="11">
        <f t="shared" si="218"/>
        <v>238051.48197219934</v>
      </c>
      <c r="K198" s="11">
        <f t="shared" si="230"/>
        <v>2380.5148197219933</v>
      </c>
      <c r="L198" s="24">
        <f t="shared" si="237"/>
        <v>26368.696722055422</v>
      </c>
      <c r="M198" s="11">
        <f t="shared" si="216"/>
        <v>602229</v>
      </c>
      <c r="N198" s="78">
        <f t="shared" si="219"/>
        <v>0</v>
      </c>
      <c r="O198" s="35">
        <f t="shared" si="220"/>
        <v>0</v>
      </c>
      <c r="P198" s="35">
        <f t="shared" si="242"/>
        <v>6.0222899999999999</v>
      </c>
      <c r="Q198">
        <f t="shared" si="222"/>
        <v>70</v>
      </c>
      <c r="R198" s="45">
        <f>1000*VLOOKUP(Q198, '[1]Mortality (Interventions) H'!$B$8:$AV$128, 22)</f>
        <v>13.629219499823582</v>
      </c>
      <c r="S198" s="46">
        <f>VLOOKUP(I198, '[1]Lapse Rates'!$A$4:$F$24, 3)</f>
        <v>2.4510465999999999E-3</v>
      </c>
      <c r="T198" s="33">
        <f t="shared" ref="T198:T212" si="248">W197</f>
        <v>0.93537678350496678</v>
      </c>
      <c r="U198" s="33">
        <f t="shared" si="238"/>
        <v>1.2748455497428155E-2</v>
      </c>
      <c r="V198" s="39">
        <f t="shared" si="232"/>
        <v>2.292652084928785E-3</v>
      </c>
      <c r="W198" s="32">
        <f t="shared" si="239"/>
        <v>0.92033567592260979</v>
      </c>
      <c r="X198" s="32"/>
      <c r="Y198" s="5">
        <f t="shared" si="245"/>
        <v>0</v>
      </c>
      <c r="Z198" s="5">
        <f t="shared" si="234"/>
        <v>5.6331102495341261</v>
      </c>
      <c r="AA198" s="5">
        <f t="shared" si="240"/>
        <v>0</v>
      </c>
      <c r="AB198" s="5">
        <f t="shared" si="223"/>
        <v>5.5425283377519738</v>
      </c>
      <c r="AC198" s="32"/>
      <c r="AD198" s="5">
        <f t="shared" si="246"/>
        <v>219087.27156526304</v>
      </c>
      <c r="AE198" s="5">
        <f t="shared" si="225"/>
        <v>-2190.8727156526302</v>
      </c>
      <c r="AF198" s="5">
        <f t="shared" si="243"/>
        <v>-24268.05232089118</v>
      </c>
      <c r="AG198" s="5">
        <f>-U198*M198</f>
        <v>-7677.4896057606602</v>
      </c>
      <c r="AH198" s="5">
        <f t="shared" si="227"/>
        <v>184950.85692295857</v>
      </c>
      <c r="AI198" s="42">
        <f t="shared" si="244"/>
        <v>0</v>
      </c>
      <c r="AJ198" s="42">
        <f t="shared" si="247"/>
        <v>21278.089335262262</v>
      </c>
      <c r="AK198" s="42">
        <f t="shared" si="241"/>
        <v>206228.94625822082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9"/>
        <v>7</v>
      </c>
      <c r="J199" s="11">
        <f t="shared" si="218"/>
        <v>238051.48197219934</v>
      </c>
      <c r="K199" s="11">
        <f t="shared" si="230"/>
        <v>2380.5148197219933</v>
      </c>
      <c r="L199" s="24">
        <f t="shared" si="237"/>
        <v>26368.696722055422</v>
      </c>
      <c r="M199" s="11">
        <f t="shared" si="216"/>
        <v>602229</v>
      </c>
      <c r="N199" s="78">
        <f t="shared" si="219"/>
        <v>0</v>
      </c>
      <c r="O199" s="35">
        <f t="shared" si="220"/>
        <v>0</v>
      </c>
      <c r="P199" s="35">
        <f t="shared" si="242"/>
        <v>6.0222899999999999</v>
      </c>
      <c r="Q199">
        <f t="shared" si="222"/>
        <v>71</v>
      </c>
      <c r="R199" s="45">
        <f>1000*VLOOKUP(Q199, '[1]Mortality (Interventions) H'!$B$8:$AV$128, 22)</f>
        <v>15.102350314182486</v>
      </c>
      <c r="S199" s="46">
        <f>VLOOKUP(I199, '[1]Lapse Rates'!$A$4:$F$24, 3)</f>
        <v>2.2232648999999998E-3</v>
      </c>
      <c r="T199" s="33">
        <f t="shared" si="248"/>
        <v>0.92033567592260979</v>
      </c>
      <c r="U199" s="33">
        <f t="shared" si="238"/>
        <v>1.3899231784423175E-2</v>
      </c>
      <c r="V199" s="39">
        <f t="shared" si="232"/>
        <v>2.0461500044965135E-3</v>
      </c>
      <c r="W199" s="32">
        <f t="shared" si="239"/>
        <v>0.9043902941336901</v>
      </c>
      <c r="X199" s="32"/>
      <c r="Y199" s="5">
        <f t="shared" si="245"/>
        <v>0</v>
      </c>
      <c r="Z199" s="5">
        <f t="shared" si="234"/>
        <v>5.5425283377519738</v>
      </c>
      <c r="AA199" s="5">
        <f t="shared" si="240"/>
        <v>0</v>
      </c>
      <c r="AB199" s="5">
        <f t="shared" si="223"/>
        <v>5.4465006244583805</v>
      </c>
      <c r="AC199" s="32"/>
      <c r="AD199" s="5">
        <f t="shared" si="246"/>
        <v>215291.4497997982</v>
      </c>
      <c r="AE199" s="5">
        <f t="shared" si="225"/>
        <v>-2152.9144979979819</v>
      </c>
      <c r="AF199" s="5">
        <f t="shared" si="243"/>
        <v>-23847.593384381773</v>
      </c>
      <c r="AG199" s="5">
        <f t="shared" ref="AG199:AG212" si="249">-U199*M199</f>
        <v>-8370.5204583013838</v>
      </c>
      <c r="AH199" s="5">
        <f t="shared" si="227"/>
        <v>180920.42145911706</v>
      </c>
      <c r="AI199" s="42">
        <f t="shared" si="244"/>
        <v>0</v>
      </c>
      <c r="AJ199" s="42">
        <f t="shared" si="247"/>
        <v>20909.434035136535</v>
      </c>
      <c r="AK199" s="42">
        <f t="shared" si="241"/>
        <v>201829.8554942536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9"/>
        <v>8</v>
      </c>
      <c r="J200" s="11">
        <f t="shared" si="218"/>
        <v>238051.48197219934</v>
      </c>
      <c r="K200" s="11">
        <f t="shared" si="230"/>
        <v>2380.5148197219933</v>
      </c>
      <c r="L200" s="24">
        <f t="shared" si="237"/>
        <v>26368.696722055422</v>
      </c>
      <c r="M200" s="11">
        <f t="shared" si="216"/>
        <v>602229</v>
      </c>
      <c r="N200" s="78">
        <f t="shared" si="219"/>
        <v>0</v>
      </c>
      <c r="O200" s="35">
        <f t="shared" si="220"/>
        <v>0</v>
      </c>
      <c r="P200" s="35">
        <f t="shared" si="242"/>
        <v>6.0222899999999999</v>
      </c>
      <c r="Q200">
        <f t="shared" si="222"/>
        <v>72</v>
      </c>
      <c r="R200" s="45">
        <f>1000*VLOOKUP(Q200, '[1]Mortality (Interventions) H'!$B$8:$AV$128, 22)</f>
        <v>16.805873067521112</v>
      </c>
      <c r="S200" s="46">
        <f>VLOOKUP(I200, '[1]Lapse Rates'!$A$4:$F$24, 3)</f>
        <v>2.1873403E-3</v>
      </c>
      <c r="T200" s="33">
        <f t="shared" si="248"/>
        <v>0.9043902941336901</v>
      </c>
      <c r="U200" s="33">
        <f t="shared" si="238"/>
        <v>1.5199068486708879E-2</v>
      </c>
      <c r="V200" s="39">
        <f t="shared" si="232"/>
        <v>1.9782093372874739E-3</v>
      </c>
      <c r="W200" s="32">
        <f t="shared" si="239"/>
        <v>0.88721301630969374</v>
      </c>
      <c r="X200" s="32"/>
      <c r="Y200" s="5">
        <f t="shared" si="245"/>
        <v>0</v>
      </c>
      <c r="Z200" s="5">
        <f t="shared" si="234"/>
        <v>5.4465006244583805</v>
      </c>
      <c r="AA200" s="5">
        <f t="shared" si="240"/>
        <v>0</v>
      </c>
      <c r="AB200" s="5">
        <f t="shared" si="223"/>
        <v>5.3430540759917058</v>
      </c>
      <c r="AC200" s="32"/>
      <c r="AD200" s="5">
        <f t="shared" si="246"/>
        <v>211202.37335754765</v>
      </c>
      <c r="AE200" s="5">
        <f t="shared" si="225"/>
        <v>-2112.0237335754764</v>
      </c>
      <c r="AF200" s="5">
        <f t="shared" si="243"/>
        <v>-23394.650954930323</v>
      </c>
      <c r="AG200" s="5">
        <f t="shared" si="249"/>
        <v>-9153.3198156822018</v>
      </c>
      <c r="AH200" s="5">
        <f t="shared" si="227"/>
        <v>176542.37885335967</v>
      </c>
      <c r="AI200" s="42">
        <f t="shared" si="244"/>
        <v>0</v>
      </c>
      <c r="AJ200" s="42">
        <f t="shared" si="247"/>
        <v>20512.29759982293</v>
      </c>
      <c r="AK200" s="42">
        <f t="shared" si="241"/>
        <v>197054.67645318259</v>
      </c>
    </row>
    <row r="201" spans="1:39" ht="15" x14ac:dyDescent="0.2">
      <c r="A201" s="12"/>
      <c r="B201" s="13">
        <v>1</v>
      </c>
      <c r="C201" s="10">
        <f>$H$191*0.14+$B$204</f>
        <v>33510.241181221405</v>
      </c>
      <c r="D201" s="1"/>
      <c r="E201" s="81" t="s">
        <v>51</v>
      </c>
      <c r="F201" s="13"/>
      <c r="G201" s="8"/>
      <c r="I201" s="2">
        <f t="shared" si="229"/>
        <v>9</v>
      </c>
      <c r="J201" s="11">
        <f t="shared" si="218"/>
        <v>238051.48197219934</v>
      </c>
      <c r="K201" s="11">
        <f t="shared" si="230"/>
        <v>2380.5148197219933</v>
      </c>
      <c r="L201" s="24">
        <f t="shared" si="237"/>
        <v>26368.696722055422</v>
      </c>
      <c r="M201" s="11">
        <f t="shared" si="216"/>
        <v>602229</v>
      </c>
      <c r="N201" s="78">
        <f t="shared" si="219"/>
        <v>0</v>
      </c>
      <c r="O201" s="35">
        <f t="shared" si="220"/>
        <v>0</v>
      </c>
      <c r="P201" s="35">
        <f t="shared" si="242"/>
        <v>6.0222899999999999</v>
      </c>
      <c r="Q201">
        <f t="shared" si="222"/>
        <v>73</v>
      </c>
      <c r="R201" s="45">
        <f>1000*VLOOKUP(Q201, '[1]Mortality (Interventions) H'!$B$8:$AV$128, 22)</f>
        <v>18.77706724626692</v>
      </c>
      <c r="S201" s="46">
        <f>VLOOKUP(I201, '[1]Lapse Rates'!$A$4:$F$24, 3)</f>
        <v>1.9768835000000002E-3</v>
      </c>
      <c r="T201" s="33">
        <f t="shared" si="248"/>
        <v>0.88721301630969374</v>
      </c>
      <c r="U201" s="33">
        <f t="shared" si="238"/>
        <v>1.6659258469010427E-2</v>
      </c>
      <c r="V201" s="39">
        <f t="shared" si="232"/>
        <v>1.7539167729278646E-3</v>
      </c>
      <c r="W201" s="32">
        <f t="shared" si="239"/>
        <v>0.86879984106775543</v>
      </c>
      <c r="X201" s="32"/>
      <c r="Y201" s="5">
        <f t="shared" si="245"/>
        <v>0</v>
      </c>
      <c r="Z201" s="5">
        <f t="shared" si="234"/>
        <v>5.3430540759917058</v>
      </c>
      <c r="AA201" s="5">
        <f t="shared" si="240"/>
        <v>0</v>
      </c>
      <c r="AB201" s="5">
        <f t="shared" si="223"/>
        <v>5.2321645948639324</v>
      </c>
      <c r="AC201" s="32"/>
      <c r="AD201" s="5">
        <f t="shared" si="246"/>
        <v>206819.08970339043</v>
      </c>
      <c r="AE201" s="5">
        <f t="shared" si="225"/>
        <v>-2068.1908970339041</v>
      </c>
      <c r="AF201" s="5">
        <f t="shared" si="243"/>
        <v>-22909.119521285593</v>
      </c>
      <c r="AG201" s="5">
        <f t="shared" si="249"/>
        <v>-10032.68856853368</v>
      </c>
      <c r="AH201" s="5">
        <f t="shared" si="227"/>
        <v>171809.09071653726</v>
      </c>
      <c r="AI201" s="42">
        <f t="shared" si="244"/>
        <v>0</v>
      </c>
      <c r="AJ201" s="42">
        <f t="shared" si="247"/>
        <v>20086.58732650843</v>
      </c>
      <c r="AK201" s="42">
        <f t="shared" si="241"/>
        <v>191895.67804304569</v>
      </c>
    </row>
    <row r="202" spans="1:39" ht="15" x14ac:dyDescent="0.2">
      <c r="A202" s="12"/>
      <c r="B202" s="70" t="s">
        <v>49</v>
      </c>
      <c r="C202" s="10">
        <f>$H$191*0.11+$B$204</f>
        <v>26368.696722055422</v>
      </c>
      <c r="D202" s="1"/>
      <c r="E202" s="1"/>
      <c r="F202" s="1"/>
      <c r="I202" s="2">
        <f t="shared" si="229"/>
        <v>10</v>
      </c>
      <c r="J202" s="11">
        <f t="shared" si="218"/>
        <v>238051.48197219934</v>
      </c>
      <c r="K202" s="11">
        <f t="shared" si="230"/>
        <v>2380.5148197219933</v>
      </c>
      <c r="L202" s="24">
        <f t="shared" si="237"/>
        <v>26368.696722055422</v>
      </c>
      <c r="M202" s="11">
        <f t="shared" si="216"/>
        <v>602229</v>
      </c>
      <c r="N202" s="78">
        <f t="shared" si="219"/>
        <v>0</v>
      </c>
      <c r="O202" s="35">
        <f t="shared" si="220"/>
        <v>0</v>
      </c>
      <c r="P202" s="35">
        <f t="shared" si="242"/>
        <v>6.0222899999999999</v>
      </c>
      <c r="Q202">
        <f t="shared" si="222"/>
        <v>74</v>
      </c>
      <c r="R202" s="45">
        <f>1000*VLOOKUP(Q202, '[1]Mortality (Interventions) H'!$B$8:$AV$128, 22)</f>
        <v>21.129411615571374</v>
      </c>
      <c r="S202" s="46">
        <f>VLOOKUP(I202, '[1]Lapse Rates'!$A$4:$F$24, 3)</f>
        <v>1.6914747999999999E-3</v>
      </c>
      <c r="T202" s="33">
        <f t="shared" si="248"/>
        <v>0.86879984106775543</v>
      </c>
      <c r="U202" s="33">
        <f t="shared" si="238"/>
        <v>1.8357229453463596E-2</v>
      </c>
      <c r="V202" s="39">
        <f t="shared" si="232"/>
        <v>1.4695530374101134E-3</v>
      </c>
      <c r="W202" s="32">
        <f t="shared" si="239"/>
        <v>0.84897305857688177</v>
      </c>
      <c r="X202" s="32"/>
      <c r="Y202" s="5">
        <f t="shared" si="245"/>
        <v>0</v>
      </c>
      <c r="Z202" s="5">
        <f t="shared" si="234"/>
        <v>5.2321645948639324</v>
      </c>
      <c r="AA202" s="5">
        <f t="shared" si="240"/>
        <v>0</v>
      </c>
      <c r="AB202" s="5">
        <f t="shared" si="223"/>
        <v>5.112761960936969</v>
      </c>
      <c r="AC202" s="32"/>
      <c r="AD202" s="5">
        <f t="shared" si="246"/>
        <v>202099.29474869752</v>
      </c>
      <c r="AE202" s="5">
        <f t="shared" si="225"/>
        <v>-2020.992947486975</v>
      </c>
      <c r="AF202" s="5">
        <f t="shared" si="243"/>
        <v>-22386.313106809586</v>
      </c>
      <c r="AG202" s="5">
        <f t="shared" si="249"/>
        <v>-11055.255936529928</v>
      </c>
      <c r="AH202" s="5">
        <f>SUM(AD202:AG202)</f>
        <v>166636.73275787101</v>
      </c>
      <c r="AI202" s="42">
        <f t="shared" si="244"/>
        <v>0</v>
      </c>
      <c r="AJ202" s="42">
        <f t="shared" si="247"/>
        <v>19628.194682045512</v>
      </c>
      <c r="AK202" s="42">
        <f t="shared" si="241"/>
        <v>186264.92743991653</v>
      </c>
    </row>
    <row r="203" spans="1:39" ht="15" x14ac:dyDescent="0.2">
      <c r="D203" s="1"/>
      <c r="E203" s="1"/>
      <c r="F203" s="1"/>
      <c r="I203" s="2">
        <f t="shared" si="229"/>
        <v>11</v>
      </c>
      <c r="J203" s="11">
        <f t="shared" si="218"/>
        <v>238051.48197219934</v>
      </c>
      <c r="K203" s="11">
        <f t="shared" si="230"/>
        <v>2380.5148197219933</v>
      </c>
      <c r="L203" s="24">
        <f t="shared" si="237"/>
        <v>26368.696722055422</v>
      </c>
      <c r="M203" s="11">
        <f t="shared" si="216"/>
        <v>602229</v>
      </c>
      <c r="N203" s="78">
        <f t="shared" si="219"/>
        <v>0</v>
      </c>
      <c r="O203" s="35">
        <f t="shared" si="220"/>
        <v>0</v>
      </c>
      <c r="P203" s="35">
        <f t="shared" si="242"/>
        <v>6.0222899999999999</v>
      </c>
      <c r="Q203">
        <f t="shared" si="222"/>
        <v>75</v>
      </c>
      <c r="R203" s="45">
        <f>1000*VLOOKUP(Q203, '[1]Mortality (Interventions) H'!$B$8:$AV$128, 22)</f>
        <v>23.852235159605691</v>
      </c>
      <c r="S203" s="46">
        <f>VLOOKUP(I203, '[1]Lapse Rates'!$A$4:$F$24, 3)</f>
        <v>1.5867464999999999E-3</v>
      </c>
      <c r="T203" s="33">
        <f t="shared" si="248"/>
        <v>0.84897305857688177</v>
      </c>
      <c r="U203" s="33">
        <f t="shared" si="238"/>
        <v>2.0249905037345483E-2</v>
      </c>
      <c r="V203" s="39">
        <f t="shared" si="232"/>
        <v>1.3471050292911621E-3</v>
      </c>
      <c r="W203" s="32">
        <f t="shared" si="239"/>
        <v>0.82737604851024515</v>
      </c>
      <c r="X203" s="31"/>
      <c r="Y203" s="5">
        <f t="shared" si="245"/>
        <v>0</v>
      </c>
      <c r="Z203" s="5">
        <f t="shared" si="234"/>
        <v>5.112761960936969</v>
      </c>
      <c r="AA203" s="5">
        <f t="shared" si="240"/>
        <v>0</v>
      </c>
      <c r="AB203" s="5">
        <f t="shared" si="223"/>
        <v>4.982698503182764</v>
      </c>
      <c r="AC203" s="32"/>
      <c r="AD203" s="5">
        <f t="shared" si="246"/>
        <v>196958.09449616616</v>
      </c>
      <c r="AE203" s="5">
        <f t="shared" si="225"/>
        <v>-1969.5809449616613</v>
      </c>
      <c r="AF203" s="5">
        <f t="shared" si="243"/>
        <v>-21816.82809825927</v>
      </c>
      <c r="AG203" s="5">
        <f t="shared" si="249"/>
        <v>-12195.080060735532</v>
      </c>
      <c r="AH203" s="5">
        <f t="shared" ref="AH203:AH212" si="250">SUM(AD203:AG203)</f>
        <v>160976.60539220972</v>
      </c>
      <c r="AI203" s="42">
        <f t="shared" si="244"/>
        <v>0</v>
      </c>
      <c r="AJ203" s="42">
        <f t="shared" si="247"/>
        <v>19128.874741321531</v>
      </c>
      <c r="AK203" s="42">
        <f t="shared" ref="AK203:AK212" si="251">SUM(AH203:AJ203)</f>
        <v>180105.48013353127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9"/>
        <v>12</v>
      </c>
      <c r="J204" s="11">
        <f t="shared" si="218"/>
        <v>238051.48197219934</v>
      </c>
      <c r="K204" s="11">
        <f t="shared" si="230"/>
        <v>2380.5148197219933</v>
      </c>
      <c r="L204" s="24">
        <f t="shared" si="237"/>
        <v>26368.696722055422</v>
      </c>
      <c r="M204" s="11">
        <f t="shared" si="216"/>
        <v>602229</v>
      </c>
      <c r="N204" s="78">
        <f t="shared" si="219"/>
        <v>0</v>
      </c>
      <c r="O204" s="35">
        <f t="shared" si="220"/>
        <v>0</v>
      </c>
      <c r="P204" s="35">
        <f t="shared" si="242"/>
        <v>6.0222899999999999</v>
      </c>
      <c r="Q204">
        <f t="shared" si="222"/>
        <v>76</v>
      </c>
      <c r="R204" s="45">
        <f>1000*VLOOKUP(Q204, '[1]Mortality (Interventions) H'!$B$8:$AV$128, 22)</f>
        <v>26.992089841844304</v>
      </c>
      <c r="S204" s="46">
        <f>VLOOKUP(I204, '[1]Lapse Rates'!$A$4:$F$24, 3)</f>
        <v>1.4412507000000001E-3</v>
      </c>
      <c r="T204" s="33">
        <f t="shared" si="248"/>
        <v>0.82737604851024515</v>
      </c>
      <c r="U204" s="33">
        <f t="shared" si="238"/>
        <v>2.2332608634378668E-2</v>
      </c>
      <c r="V204" s="39">
        <f t="shared" si="232"/>
        <v>1.1924563090786248E-3</v>
      </c>
      <c r="W204" s="32">
        <f t="shared" si="239"/>
        <v>0.80385098356678786</v>
      </c>
      <c r="X204" s="31"/>
      <c r="Y204" s="5">
        <f t="shared" si="245"/>
        <v>0</v>
      </c>
      <c r="Z204" s="5">
        <f t="shared" si="234"/>
        <v>4.982698503182764</v>
      </c>
      <c r="AA204" s="5">
        <f t="shared" si="240"/>
        <v>0</v>
      </c>
      <c r="AB204" s="5">
        <f t="shared" si="223"/>
        <v>4.8410237398244309</v>
      </c>
      <c r="AC204" s="32"/>
      <c r="AD204" s="5">
        <f t="shared" si="246"/>
        <v>191357.91792288391</v>
      </c>
      <c r="AE204" s="5">
        <f t="shared" si="225"/>
        <v>-1913.5791792288389</v>
      </c>
      <c r="AF204" s="5">
        <f t="shared" si="243"/>
        <v>-21196.502795398585</v>
      </c>
      <c r="AG204" s="5">
        <f t="shared" si="249"/>
        <v>-13449.344565273232</v>
      </c>
      <c r="AH204" s="5">
        <f t="shared" si="250"/>
        <v>154798.49138298325</v>
      </c>
      <c r="AI204" s="42">
        <f t="shared" si="244"/>
        <v>0</v>
      </c>
      <c r="AJ204" s="42">
        <f t="shared" si="247"/>
        <v>18584.978433475724</v>
      </c>
      <c r="AK204" s="42">
        <f t="shared" si="251"/>
        <v>173383.46981645896</v>
      </c>
    </row>
    <row r="205" spans="1:39" ht="15" x14ac:dyDescent="0.2">
      <c r="A205" s="48"/>
      <c r="D205" s="1"/>
      <c r="E205" s="1"/>
      <c r="F205" s="1"/>
      <c r="I205" s="2">
        <f t="shared" si="229"/>
        <v>13</v>
      </c>
      <c r="J205" s="11">
        <f t="shared" si="218"/>
        <v>238051.48197219934</v>
      </c>
      <c r="K205" s="11">
        <f t="shared" si="230"/>
        <v>2380.5148197219933</v>
      </c>
      <c r="L205" s="24">
        <f t="shared" si="237"/>
        <v>26368.696722055422</v>
      </c>
      <c r="M205" s="11">
        <f t="shared" si="216"/>
        <v>602229</v>
      </c>
      <c r="N205" s="78">
        <f t="shared" si="219"/>
        <v>0</v>
      </c>
      <c r="O205" s="35">
        <f t="shared" si="220"/>
        <v>0</v>
      </c>
      <c r="P205" s="35">
        <f t="shared" si="242"/>
        <v>6.0222899999999999</v>
      </c>
      <c r="Q205">
        <f t="shared" si="222"/>
        <v>77</v>
      </c>
      <c r="R205" s="45">
        <f>1000*VLOOKUP(Q205, '[1]Mortality (Interventions) H'!$B$8:$AV$128, 22)</f>
        <v>30.633295664203612</v>
      </c>
      <c r="S205" s="46">
        <f>VLOOKUP(I205, '[1]Lapse Rates'!$A$4:$F$24, 3)</f>
        <v>1.3481251E-3</v>
      </c>
      <c r="T205" s="33">
        <f t="shared" si="248"/>
        <v>0.80385098356678786</v>
      </c>
      <c r="U205" s="33">
        <f t="shared" si="238"/>
        <v>2.4624604849562293E-2</v>
      </c>
      <c r="V205" s="39">
        <f t="shared" si="232"/>
        <v>1.0836916876060742E-3</v>
      </c>
      <c r="W205" s="32">
        <f t="shared" si="239"/>
        <v>0.77814268702961953</v>
      </c>
      <c r="X205" s="31"/>
      <c r="Y205" s="5">
        <f t="shared" si="245"/>
        <v>0</v>
      </c>
      <c r="Z205" s="5">
        <f t="shared" si="234"/>
        <v>4.8410237398244309</v>
      </c>
      <c r="AA205" s="5">
        <f t="shared" si="240"/>
        <v>0</v>
      </c>
      <c r="AB205" s="5">
        <f t="shared" si="223"/>
        <v>4.686200922671607</v>
      </c>
      <c r="AC205" s="32"/>
      <c r="AD205" s="5">
        <f t="shared" si="246"/>
        <v>185238.01983323024</v>
      </c>
      <c r="AE205" s="5">
        <f t="shared" si="225"/>
        <v>-1852.3801983323021</v>
      </c>
      <c r="AF205" s="5">
        <f t="shared" si="243"/>
        <v>-20518.608520769325</v>
      </c>
      <c r="AG205" s="5">
        <f t="shared" si="249"/>
        <v>-14829.65115394705</v>
      </c>
      <c r="AH205" s="5">
        <f t="shared" si="250"/>
        <v>148037.37996018154</v>
      </c>
      <c r="AI205" s="42">
        <f t="shared" si="244"/>
        <v>0</v>
      </c>
      <c r="AJ205" s="42">
        <f t="shared" si="247"/>
        <v>17990.606152612367</v>
      </c>
      <c r="AK205" s="42">
        <f t="shared" si="251"/>
        <v>166027.98611279391</v>
      </c>
    </row>
    <row r="206" spans="1:39" ht="15" x14ac:dyDescent="0.2">
      <c r="A206" s="48"/>
      <c r="D206" s="1"/>
      <c r="E206" s="1"/>
      <c r="F206" s="37"/>
      <c r="I206" s="2">
        <f t="shared" si="229"/>
        <v>14</v>
      </c>
      <c r="J206" s="11">
        <f t="shared" si="218"/>
        <v>238051.48197219934</v>
      </c>
      <c r="K206" s="11">
        <f t="shared" si="230"/>
        <v>2380.5148197219933</v>
      </c>
      <c r="L206" s="24">
        <f t="shared" si="237"/>
        <v>26368.696722055422</v>
      </c>
      <c r="M206" s="11">
        <f t="shared" si="216"/>
        <v>602229</v>
      </c>
      <c r="N206" s="78">
        <f t="shared" si="219"/>
        <v>0</v>
      </c>
      <c r="O206" s="35">
        <f t="shared" si="220"/>
        <v>0</v>
      </c>
      <c r="P206" s="35">
        <f t="shared" si="242"/>
        <v>6.0222899999999999</v>
      </c>
      <c r="Q206">
        <f t="shared" si="222"/>
        <v>78</v>
      </c>
      <c r="R206" s="45">
        <f>1000*VLOOKUP(Q206, '[1]Mortality (Interventions) H'!$B$8:$AV$128, 22)</f>
        <v>34.726114883656848</v>
      </c>
      <c r="S206" s="46">
        <f>VLOOKUP(I206, '[1]Lapse Rates'!$A$4:$F$24, 3)</f>
        <v>1.1365788999999999E-3</v>
      </c>
      <c r="T206" s="33">
        <f t="shared" si="248"/>
        <v>0.77814268702961953</v>
      </c>
      <c r="U206" s="33">
        <f t="shared" si="238"/>
        <v>2.7021872345668004E-2</v>
      </c>
      <c r="V206" s="39">
        <f t="shared" si="232"/>
        <v>8.8442055926716916E-4</v>
      </c>
      <c r="W206" s="32">
        <f t="shared" si="239"/>
        <v>0.75023639412468435</v>
      </c>
      <c r="X206" s="31"/>
      <c r="Y206" s="5">
        <f t="shared" si="245"/>
        <v>0</v>
      </c>
      <c r="Z206" s="5">
        <f t="shared" si="234"/>
        <v>4.686200922671607</v>
      </c>
      <c r="AA206" s="5">
        <f t="shared" si="240"/>
        <v>0</v>
      </c>
      <c r="AB206" s="5">
        <f t="shared" si="223"/>
        <v>4.5181411339731454</v>
      </c>
      <c r="AC206" s="32"/>
      <c r="AD206" s="5">
        <f t="shared" si="246"/>
        <v>178594.88545086014</v>
      </c>
      <c r="AE206" s="5">
        <f t="shared" si="225"/>
        <v>-1785.9488545086012</v>
      </c>
      <c r="AF206" s="5">
        <f t="shared" si="243"/>
        <v>-19782.755946522244</v>
      </c>
      <c r="AG206" s="5">
        <f t="shared" si="249"/>
        <v>-16273.355160859295</v>
      </c>
      <c r="AH206" s="5">
        <f t="shared" si="250"/>
        <v>140752.82548896997</v>
      </c>
      <c r="AI206" s="42">
        <f t="shared" si="244"/>
        <v>0</v>
      </c>
      <c r="AJ206" s="42">
        <f t="shared" si="247"/>
        <v>17345.416396412602</v>
      </c>
      <c r="AK206" s="42">
        <f t="shared" si="251"/>
        <v>158098.24188538257</v>
      </c>
    </row>
    <row r="207" spans="1:39" ht="15" x14ac:dyDescent="0.2">
      <c r="A207" s="48"/>
      <c r="D207" s="1"/>
      <c r="E207" s="1"/>
      <c r="F207" s="1"/>
      <c r="I207" s="2">
        <f t="shared" si="229"/>
        <v>15</v>
      </c>
      <c r="J207" s="11">
        <f t="shared" si="218"/>
        <v>238051.48197219934</v>
      </c>
      <c r="K207" s="11">
        <f t="shared" si="230"/>
        <v>2380.5148197219933</v>
      </c>
      <c r="L207" s="24">
        <f t="shared" si="237"/>
        <v>26368.696722055422</v>
      </c>
      <c r="M207" s="11">
        <f t="shared" si="216"/>
        <v>602229</v>
      </c>
      <c r="N207" s="78">
        <f t="shared" si="219"/>
        <v>0</v>
      </c>
      <c r="O207" s="35">
        <f t="shared" si="220"/>
        <v>0</v>
      </c>
      <c r="P207" s="35">
        <f t="shared" si="242"/>
        <v>6.0222899999999999</v>
      </c>
      <c r="Q207">
        <f t="shared" si="222"/>
        <v>79</v>
      </c>
      <c r="R207" s="45">
        <f>1000*VLOOKUP(Q207, '[1]Mortality (Interventions) H'!$B$8:$AV$128, 22)</f>
        <v>39.305099446128047</v>
      </c>
      <c r="S207" s="46">
        <f>VLOOKUP(I207, '[1]Lapse Rates'!$A$4:$F$24, 3)</f>
        <v>1.0075606E-3</v>
      </c>
      <c r="T207" s="33">
        <f t="shared" si="248"/>
        <v>0.75023639412468435</v>
      </c>
      <c r="U207" s="33">
        <f t="shared" si="238"/>
        <v>2.9488116079175234E-2</v>
      </c>
      <c r="V207" s="39">
        <f t="shared" si="232"/>
        <v>7.5590863140610341E-4</v>
      </c>
      <c r="W207" s="32">
        <f t="shared" si="239"/>
        <v>0.71999236941410305</v>
      </c>
      <c r="X207" s="31"/>
      <c r="Y207" s="5">
        <f t="shared" si="245"/>
        <v>0</v>
      </c>
      <c r="Z207" s="5">
        <f t="shared" si="234"/>
        <v>4.5181411339731454</v>
      </c>
      <c r="AA207" s="5">
        <f t="shared" si="240"/>
        <v>0</v>
      </c>
      <c r="AB207" s="5">
        <f t="shared" si="223"/>
        <v>4.3360028463988582</v>
      </c>
      <c r="AC207" s="32"/>
      <c r="AD207" s="5">
        <f t="shared" si="246"/>
        <v>171395.25054770245</v>
      </c>
      <c r="AE207" s="5">
        <f t="shared" si="225"/>
        <v>-1713.9525054770243</v>
      </c>
      <c r="AF207" s="5">
        <f t="shared" si="243"/>
        <v>-18985.260431274575</v>
      </c>
      <c r="AG207" s="5">
        <f t="shared" si="249"/>
        <v>-17758.598658245621</v>
      </c>
      <c r="AH207" s="5">
        <f t="shared" si="250"/>
        <v>132937.43895270524</v>
      </c>
      <c r="AI207" s="42">
        <f t="shared" si="244"/>
        <v>0</v>
      </c>
      <c r="AJ207" s="42">
        <f t="shared" si="247"/>
        <v>16646.178567587558</v>
      </c>
      <c r="AK207" s="42">
        <f t="shared" si="251"/>
        <v>149583.61752029281</v>
      </c>
    </row>
    <row r="208" spans="1:39" ht="15" x14ac:dyDescent="0.2">
      <c r="I208" s="2">
        <f t="shared" si="229"/>
        <v>16</v>
      </c>
      <c r="J208" s="11">
        <f t="shared" si="218"/>
        <v>238051.48197219934</v>
      </c>
      <c r="K208" s="11">
        <f t="shared" si="230"/>
        <v>2380.5148197219933</v>
      </c>
      <c r="L208" s="24">
        <f t="shared" si="237"/>
        <v>26368.696722055422</v>
      </c>
      <c r="M208" s="11">
        <f t="shared" si="216"/>
        <v>602229</v>
      </c>
      <c r="N208" s="78">
        <f t="shared" si="219"/>
        <v>0</v>
      </c>
      <c r="O208" s="35">
        <f t="shared" si="220"/>
        <v>0</v>
      </c>
      <c r="P208" s="35">
        <f t="shared" si="242"/>
        <v>6.0222899999999999</v>
      </c>
      <c r="Q208">
        <f t="shared" si="222"/>
        <v>80</v>
      </c>
      <c r="R208" s="45">
        <f>1000*VLOOKUP(Q208, '[1]Mortality (Interventions) H'!$B$8:$AV$128, 22)</f>
        <v>44.33319408179581</v>
      </c>
      <c r="S208" s="46">
        <f>VLOOKUP(I208, '[1]Lapse Rates'!$A$4:$F$24, 3)</f>
        <v>8.9731130000000002E-4</v>
      </c>
      <c r="T208" s="33">
        <f t="shared" si="248"/>
        <v>0.71999236941410305</v>
      </c>
      <c r="U208" s="33">
        <f t="shared" si="238"/>
        <v>3.1919561450647456E-2</v>
      </c>
      <c r="V208" s="39">
        <f t="shared" si="232"/>
        <v>6.4605728898904907E-4</v>
      </c>
      <c r="W208" s="32">
        <f t="shared" si="239"/>
        <v>0.68742675067446657</v>
      </c>
      <c r="X208" s="31"/>
      <c r="Y208" s="5">
        <f t="shared" si="245"/>
        <v>0</v>
      </c>
      <c r="Z208" s="5">
        <f t="shared" si="234"/>
        <v>4.3360028463988582</v>
      </c>
      <c r="AA208" s="5">
        <f t="shared" si="240"/>
        <v>0</v>
      </c>
      <c r="AB208" s="5">
        <f t="shared" si="223"/>
        <v>4.1398832463193331</v>
      </c>
      <c r="AC208" s="32"/>
      <c r="AD208" s="5">
        <f t="shared" si="246"/>
        <v>163642.95674539034</v>
      </c>
      <c r="AE208" s="5">
        <f t="shared" si="225"/>
        <v>-1636.4295674539035</v>
      </c>
      <c r="AF208" s="5">
        <f t="shared" si="243"/>
        <v>-18126.547507163017</v>
      </c>
      <c r="AG208" s="5">
        <f t="shared" si="249"/>
        <v>-19222.885572861967</v>
      </c>
      <c r="AH208" s="5">
        <f t="shared" si="250"/>
        <v>124657.09409791144</v>
      </c>
      <c r="AI208" s="42">
        <f t="shared" si="244"/>
        <v>0</v>
      </c>
      <c r="AJ208" s="42">
        <f t="shared" si="247"/>
        <v>15893.265678034795</v>
      </c>
      <c r="AK208" s="42">
        <f t="shared" si="251"/>
        <v>140550.35977594624</v>
      </c>
    </row>
    <row r="209" spans="1:39" ht="15" x14ac:dyDescent="0.2">
      <c r="I209" s="2">
        <f t="shared" si="229"/>
        <v>17</v>
      </c>
      <c r="J209" s="11">
        <f t="shared" si="218"/>
        <v>238051.48197219934</v>
      </c>
      <c r="K209" s="11">
        <f t="shared" si="230"/>
        <v>2380.5148197219933</v>
      </c>
      <c r="L209" s="24">
        <f t="shared" si="237"/>
        <v>26368.696722055422</v>
      </c>
      <c r="M209" s="11">
        <f t="shared" si="216"/>
        <v>602229</v>
      </c>
      <c r="N209" s="78">
        <f t="shared" si="219"/>
        <v>0</v>
      </c>
      <c r="O209" s="35">
        <f t="shared" si="220"/>
        <v>0</v>
      </c>
      <c r="P209" s="35">
        <f t="shared" si="242"/>
        <v>6.0222899999999999</v>
      </c>
      <c r="Q209">
        <f t="shared" si="222"/>
        <v>81</v>
      </c>
      <c r="R209" s="45">
        <f>1000*VLOOKUP(Q209, '[1]Mortality (Interventions) H'!$B$8:$AV$128, 22)</f>
        <v>49.891410259732936</v>
      </c>
      <c r="S209" s="46">
        <f>VLOOKUP(I209, '[1]Lapse Rates'!$A$4:$F$24, 3)</f>
        <v>7.4594940000000001E-4</v>
      </c>
      <c r="T209" s="33">
        <f t="shared" si="248"/>
        <v>0.68742675067446657</v>
      </c>
      <c r="U209" s="33">
        <f t="shared" si="238"/>
        <v>3.4296690041414953E-2</v>
      </c>
      <c r="V209" s="39">
        <f t="shared" si="232"/>
        <v>5.127855722095679E-4</v>
      </c>
      <c r="W209" s="32">
        <f t="shared" si="239"/>
        <v>0.65261727506084211</v>
      </c>
      <c r="X209" s="31"/>
      <c r="Y209" s="5">
        <f t="shared" si="245"/>
        <v>0</v>
      </c>
      <c r="Z209" s="5">
        <f t="shared" si="234"/>
        <v>4.1398832463193331</v>
      </c>
      <c r="AA209" s="5">
        <f t="shared" si="240"/>
        <v>0</v>
      </c>
      <c r="AB209" s="5">
        <f t="shared" si="223"/>
        <v>3.9302504894261587</v>
      </c>
      <c r="AC209" s="32"/>
      <c r="AD209" s="5">
        <f t="shared" si="246"/>
        <v>155356.50948889193</v>
      </c>
      <c r="AE209" s="5">
        <f t="shared" si="225"/>
        <v>-1553.565094888919</v>
      </c>
      <c r="AF209" s="5">
        <f t="shared" si="243"/>
        <v>-17208.667001653568</v>
      </c>
      <c r="AG209" s="5">
        <f t="shared" si="249"/>
        <v>-20654.461346951284</v>
      </c>
      <c r="AH209" s="5">
        <f t="shared" si="250"/>
        <v>115939.81604539815</v>
      </c>
      <c r="AI209" s="42">
        <f t="shared" si="244"/>
        <v>0</v>
      </c>
      <c r="AJ209" s="42">
        <f t="shared" si="247"/>
        <v>15088.474967598162</v>
      </c>
      <c r="AK209" s="42">
        <f t="shared" si="251"/>
        <v>131028.29101299631</v>
      </c>
    </row>
    <row r="210" spans="1:39" ht="15" x14ac:dyDescent="0.2">
      <c r="I210" s="2">
        <f t="shared" si="229"/>
        <v>18</v>
      </c>
      <c r="J210" s="11">
        <f t="shared" si="218"/>
        <v>238051.48197219934</v>
      </c>
      <c r="K210" s="11">
        <f t="shared" si="230"/>
        <v>2380.5148197219933</v>
      </c>
      <c r="L210" s="24">
        <f t="shared" si="237"/>
        <v>26368.696722055422</v>
      </c>
      <c r="M210" s="11">
        <f t="shared" si="216"/>
        <v>602229</v>
      </c>
      <c r="N210" s="78">
        <f t="shared" si="219"/>
        <v>0</v>
      </c>
      <c r="O210" s="35">
        <f t="shared" si="220"/>
        <v>0</v>
      </c>
      <c r="P210" s="35">
        <f t="shared" si="242"/>
        <v>6.0222899999999999</v>
      </c>
      <c r="Q210">
        <f t="shared" si="222"/>
        <v>82</v>
      </c>
      <c r="R210" s="45">
        <f>1000*VLOOKUP(Q210, '[1]Mortality (Interventions) H'!$B$8:$AV$128, 22)</f>
        <v>56.173556537918955</v>
      </c>
      <c r="S210" s="46">
        <f>VLOOKUP(I210, '[1]Lapse Rates'!$A$4:$F$24, 3)</f>
        <v>5.9837330000000002E-4</v>
      </c>
      <c r="T210" s="33">
        <f t="shared" si="248"/>
        <v>0.65261727506084211</v>
      </c>
      <c r="U210" s="33">
        <f t="shared" si="238"/>
        <v>3.6659833398252822E-2</v>
      </c>
      <c r="V210" s="39">
        <f t="shared" si="232"/>
        <v>3.9050875251516381E-4</v>
      </c>
      <c r="W210" s="32">
        <f t="shared" si="239"/>
        <v>0.61556693291007414</v>
      </c>
      <c r="X210" s="31"/>
      <c r="Y210" s="5">
        <f t="shared" si="245"/>
        <v>0</v>
      </c>
      <c r="Z210" s="5">
        <f t="shared" si="234"/>
        <v>3.9302504894261587</v>
      </c>
      <c r="AA210" s="5">
        <f t="shared" si="240"/>
        <v>0</v>
      </c>
      <c r="AB210" s="5">
        <f t="shared" si="223"/>
        <v>3.7071225843950102</v>
      </c>
      <c r="AC210" s="32"/>
      <c r="AD210" s="5">
        <f t="shared" si="246"/>
        <v>146536.62063232454</v>
      </c>
      <c r="AE210" s="5">
        <f t="shared" si="225"/>
        <v>-1465.3662063232455</v>
      </c>
      <c r="AF210" s="5">
        <f t="shared" si="243"/>
        <v>-16231.697766031582</v>
      </c>
      <c r="AG210" s="5">
        <f t="shared" si="249"/>
        <v>-22077.614807596397</v>
      </c>
      <c r="AH210" s="5">
        <f t="shared" si="250"/>
        <v>106761.94185237333</v>
      </c>
      <c r="AI210" s="42">
        <f t="shared" si="244"/>
        <v>0</v>
      </c>
      <c r="AJ210" s="42">
        <f t="shared" si="247"/>
        <v>14231.87561676374</v>
      </c>
      <c r="AK210" s="42">
        <f t="shared" si="251"/>
        <v>120993.81746913708</v>
      </c>
    </row>
    <row r="211" spans="1:39" ht="15" x14ac:dyDescent="0.2">
      <c r="I211" s="2">
        <f t="shared" si="229"/>
        <v>19</v>
      </c>
      <c r="J211" s="11">
        <f t="shared" si="218"/>
        <v>238051.48197219934</v>
      </c>
      <c r="K211" s="11">
        <f t="shared" si="230"/>
        <v>2380.5148197219933</v>
      </c>
      <c r="L211" s="24">
        <f t="shared" si="237"/>
        <v>26368.696722055422</v>
      </c>
      <c r="M211" s="11">
        <f t="shared" si="216"/>
        <v>602229</v>
      </c>
      <c r="N211" s="78">
        <f t="shared" si="219"/>
        <v>0</v>
      </c>
      <c r="O211" s="35">
        <f t="shared" si="220"/>
        <v>0</v>
      </c>
      <c r="P211" s="35">
        <f t="shared" si="242"/>
        <v>6.0222899999999999</v>
      </c>
      <c r="Q211">
        <f t="shared" si="222"/>
        <v>83</v>
      </c>
      <c r="R211" s="45">
        <f>1000*VLOOKUP(Q211, '[1]Mortality (Interventions) H'!$B$8:$AV$128, 22)</f>
        <v>63.265534136696488</v>
      </c>
      <c r="S211" s="46">
        <f>VLOOKUP(I211, '[1]Lapse Rates'!$A$4:$F$24, 3)</f>
        <v>4.66450453E-2</v>
      </c>
      <c r="T211" s="33">
        <f t="shared" si="248"/>
        <v>0.61556693291007414</v>
      </c>
      <c r="U211" s="33">
        <f t="shared" si="238"/>
        <v>3.8944170807443855E-2</v>
      </c>
      <c r="V211" s="39">
        <f t="shared" si="232"/>
        <v>2.8713147470772468E-2</v>
      </c>
      <c r="W211" s="32">
        <f t="shared" si="239"/>
        <v>0.54790961463185783</v>
      </c>
      <c r="X211" s="31"/>
      <c r="Y211" s="5">
        <f t="shared" si="245"/>
        <v>0</v>
      </c>
      <c r="Z211" s="5">
        <f t="shared" si="234"/>
        <v>3.7071225843950102</v>
      </c>
      <c r="AA211" s="5">
        <f t="shared" si="240"/>
        <v>0</v>
      </c>
      <c r="AB211" s="5">
        <f t="shared" si="223"/>
        <v>3.2996705931012911</v>
      </c>
      <c r="AC211" s="32"/>
      <c r="AD211" s="5">
        <f t="shared" si="246"/>
        <v>130430.6957499304</v>
      </c>
      <c r="AE211" s="5">
        <f t="shared" si="225"/>
        <v>-1304.306957499304</v>
      </c>
      <c r="AF211" s="5">
        <f t="shared" si="243"/>
        <v>-14447.662459325718</v>
      </c>
      <c r="AG211" s="5">
        <f t="shared" si="249"/>
        <v>-23453.309041196106</v>
      </c>
      <c r="AH211" s="5">
        <f t="shared" si="250"/>
        <v>91225.417291909282</v>
      </c>
      <c r="AI211" s="42">
        <f t="shared" si="244"/>
        <v>0</v>
      </c>
      <c r="AJ211" s="42">
        <f t="shared" si="247"/>
        <v>12667.662409263021</v>
      </c>
      <c r="AK211" s="42">
        <f t="shared" si="251"/>
        <v>103893.0797011723</v>
      </c>
    </row>
    <row r="212" spans="1:39" ht="15" x14ac:dyDescent="0.2">
      <c r="I212" s="2">
        <f t="shared" si="229"/>
        <v>20</v>
      </c>
      <c r="J212" s="11">
        <f t="shared" si="218"/>
        <v>238051.48197219934</v>
      </c>
      <c r="K212" s="11">
        <f t="shared" si="230"/>
        <v>2380.5148197219933</v>
      </c>
      <c r="L212" s="24">
        <f t="shared" si="237"/>
        <v>26368.696722055422</v>
      </c>
      <c r="M212" s="11">
        <f t="shared" si="216"/>
        <v>602229</v>
      </c>
      <c r="N212" s="78">
        <f t="shared" si="219"/>
        <v>0</v>
      </c>
      <c r="O212" s="35">
        <f t="shared" si="220"/>
        <v>0</v>
      </c>
      <c r="P212" s="35">
        <f t="shared" si="242"/>
        <v>6.0222899999999999</v>
      </c>
      <c r="Q212">
        <f t="shared" si="222"/>
        <v>84</v>
      </c>
      <c r="R212" s="45">
        <f>1000*VLOOKUP(Q212, '[1]Mortality (Interventions) H'!$B$8:$AV$128, 22)</f>
        <v>71.300035847613927</v>
      </c>
      <c r="S212" s="46">
        <f>VLOOKUP(I212, '[1]Lapse Rates'!$A$4:$F$24, 3)</f>
        <v>0</v>
      </c>
      <c r="T212" s="33">
        <f t="shared" si="248"/>
        <v>0.54790961463185783</v>
      </c>
      <c r="U212" s="33">
        <f t="shared" si="238"/>
        <v>3.9065975164503795E-2</v>
      </c>
      <c r="V212" s="39">
        <f t="shared" si="232"/>
        <v>0</v>
      </c>
      <c r="W212" s="32">
        <f t="shared" si="239"/>
        <v>0.508843639467354</v>
      </c>
      <c r="X212" s="31"/>
      <c r="Y212" s="5">
        <f t="shared" si="245"/>
        <v>0</v>
      </c>
      <c r="Z212" s="5">
        <f t="shared" si="234"/>
        <v>3.2996705931012911</v>
      </c>
      <c r="AA212" s="5">
        <f t="shared" si="240"/>
        <v>0</v>
      </c>
      <c r="AB212" s="5">
        <f t="shared" si="223"/>
        <v>3.0644039615278511</v>
      </c>
      <c r="AC212" s="32"/>
      <c r="AD212" s="5">
        <f>$W212*J212</f>
        <v>121130.98246733112</v>
      </c>
      <c r="AE212" s="5">
        <f t="shared" si="225"/>
        <v>-1211.3098246733111</v>
      </c>
      <c r="AF212" s="5">
        <f t="shared" si="243"/>
        <v>-13417.543608061569</v>
      </c>
      <c r="AG212" s="5">
        <f t="shared" si="249"/>
        <v>-23526.663157343955</v>
      </c>
      <c r="AH212" s="5">
        <f t="shared" si="250"/>
        <v>82975.465877252282</v>
      </c>
      <c r="AI212" s="42">
        <f t="shared" si="244"/>
        <v>0</v>
      </c>
      <c r="AJ212" s="42">
        <f t="shared" si="247"/>
        <v>11764.443583929915</v>
      </c>
      <c r="AK212" s="42">
        <f t="shared" si="251"/>
        <v>94739.909461182193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4078624.9796282416</v>
      </c>
      <c r="AE215" s="21">
        <f t="shared" ref="AE215:AK215" si="252">SUM(AE192:AE212)</f>
        <v>-131274.04588073288</v>
      </c>
      <c r="AF215" s="21">
        <f t="shared" si="252"/>
        <v>-432870.31341675232</v>
      </c>
      <c r="AG215" s="21">
        <f t="shared" si="252"/>
        <v>-259867.43106848825</v>
      </c>
      <c r="AH215" s="21">
        <f t="shared" si="252"/>
        <v>3254613.1892622695</v>
      </c>
      <c r="AI215" s="21">
        <f t="shared" si="252"/>
        <v>0</v>
      </c>
      <c r="AJ215" s="21">
        <f t="shared" si="252"/>
        <v>373233.23792210093</v>
      </c>
      <c r="AK215" s="21">
        <f t="shared" si="252"/>
        <v>3627846.4271843689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2031879.4482781943</v>
      </c>
      <c r="AE217" s="21">
        <f t="shared" ref="AE217:AK217" si="253">AE192+NPV($D$6,AE193:AE212)</f>
        <v>-111016.73431815655</v>
      </c>
      <c r="AF217" s="21">
        <f t="shared" si="253"/>
        <v>-208482.33625635647</v>
      </c>
      <c r="AG217" s="21">
        <f t="shared" si="253"/>
        <v>-86387.252427534651</v>
      </c>
      <c r="AH217" s="21">
        <f t="shared" si="253"/>
        <v>1625993.1252761465</v>
      </c>
      <c r="AI217" s="21">
        <f t="shared" si="253"/>
        <v>0</v>
      </c>
      <c r="AJ217" s="21">
        <f t="shared" si="253"/>
        <v>174429.47203354022</v>
      </c>
      <c r="AK217" s="21">
        <f t="shared" si="253"/>
        <v>1800422.5973096869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3024802.2278001602</v>
      </c>
      <c r="AE219" s="21">
        <f t="shared" ref="AE219:AK219" si="254">AE192+NPV($D$7,AE193:AE212)</f>
        <v>-120818.48993759407</v>
      </c>
      <c r="AF219" s="21">
        <f t="shared" si="254"/>
        <v>-317055.28826294601</v>
      </c>
      <c r="AG219" s="21">
        <f t="shared" si="254"/>
        <v>-165140.86441581644</v>
      </c>
      <c r="AH219" s="21">
        <f t="shared" si="254"/>
        <v>2421787.5851838039</v>
      </c>
      <c r="AI219" s="21">
        <f t="shared" si="254"/>
        <v>0</v>
      </c>
      <c r="AJ219" s="21">
        <f t="shared" si="254"/>
        <v>270876.19564614206</v>
      </c>
      <c r="AK219" s="21">
        <f t="shared" si="254"/>
        <v>2692663.7808299456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266996.83862083073</v>
      </c>
    </row>
    <row r="223" spans="1:39" ht="15" x14ac:dyDescent="0.2">
      <c r="G223" s="58" t="s">
        <v>116</v>
      </c>
      <c r="H223" s="57"/>
      <c r="I223" s="57"/>
      <c r="J223" s="11">
        <f>H$222</f>
        <v>266996.83862083073</v>
      </c>
      <c r="K223" s="11">
        <f>J223*$C$10</f>
        <v>106798.7354483323</v>
      </c>
      <c r="L223" s="24">
        <f>$C$232</f>
        <v>37372.383493872825</v>
      </c>
      <c r="M223" s="11">
        <f t="shared" ref="M223:M243" si="255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56">O223*W223</f>
        <v>0</v>
      </c>
      <c r="AB223" s="5">
        <f>P223*W223</f>
        <v>6.0222899999999999</v>
      </c>
      <c r="AC223" s="32"/>
      <c r="AD223" s="5">
        <f>$W223*J223</f>
        <v>266996.83862083073</v>
      </c>
      <c r="AE223" s="5">
        <f>-$W223*K223</f>
        <v>-106798.7354483323</v>
      </c>
      <c r="AF223" s="5">
        <f>-$W223*L223</f>
        <v>-37372.383493872825</v>
      </c>
      <c r="AG223" s="5"/>
      <c r="AH223" s="5">
        <f>SUM(AD223:AG223)</f>
        <v>122825.71967862561</v>
      </c>
      <c r="AI223" s="42">
        <f>Y223-AA223</f>
        <v>0</v>
      </c>
      <c r="AJ223" s="42"/>
      <c r="AK223" s="42">
        <f>SUM(AH223:AJ223)</f>
        <v>122825.71967862561</v>
      </c>
      <c r="AL223" s="6" t="s">
        <v>39</v>
      </c>
      <c r="AM223" s="36">
        <f>AK250</f>
        <v>2944465.6469315849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57">H$222</f>
        <v>266996.83862083073</v>
      </c>
      <c r="K224" s="11"/>
      <c r="L224" s="24"/>
      <c r="M224" s="11">
        <f t="shared" si="255"/>
        <v>602229</v>
      </c>
      <c r="N224" s="78">
        <f t="shared" ref="N224:N243" si="258">N192</f>
        <v>0</v>
      </c>
      <c r="O224" s="35">
        <f t="shared" ref="O224:O243" si="259">M224*N224/1000</f>
        <v>0</v>
      </c>
      <c r="P224" s="35">
        <f t="shared" ref="P224:P225" si="260">$H$14*M224/1000</f>
        <v>6.0222899999999999</v>
      </c>
      <c r="Q224">
        <f t="shared" ref="Q224:Q243" si="261">Q5</f>
        <v>65</v>
      </c>
      <c r="R224" s="45">
        <f>1000*VLOOKUP(Q224, '[1]Mortality (Interventions) H'!$B$8:$AV$128, 25)</f>
        <v>10.152641786324333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1.0152641786324332E-2</v>
      </c>
      <c r="V224" s="39">
        <f>MIN(S224*T224,T224-U224)</f>
        <v>3.4608985999999998E-3</v>
      </c>
      <c r="W224" s="32">
        <f>T224-SUM(U224:V224)</f>
        <v>0.98638645961367566</v>
      </c>
      <c r="X224" s="32"/>
      <c r="Y224" s="5">
        <f>AA223</f>
        <v>0</v>
      </c>
      <c r="Z224" s="5">
        <f>AB223</f>
        <v>6.0222899999999999</v>
      </c>
      <c r="AA224" s="5">
        <f t="shared" si="256"/>
        <v>0</v>
      </c>
      <c r="AB224" s="5">
        <f t="shared" ref="AB224:AB243" si="262">P224*W224</f>
        <v>5.940305311866843</v>
      </c>
      <c r="AC224" s="32"/>
      <c r="AD224" s="5">
        <f t="shared" ref="AD224:AD226" si="263">$W224*J224</f>
        <v>263362.06637524511</v>
      </c>
      <c r="AE224" s="5">
        <f t="shared" ref="AE224:AE243" si="264">-$W224*K224</f>
        <v>0</v>
      </c>
      <c r="AF224" s="5">
        <f t="shared" ref="AF224:AF225" si="265">-$W224*L224</f>
        <v>0</v>
      </c>
      <c r="AG224" s="5">
        <f>-U224*M224</f>
        <v>-6114.2153103363162</v>
      </c>
      <c r="AH224" s="5">
        <f t="shared" ref="AH224:AH232" si="266">SUM(AD224:AG224)</f>
        <v>257247.85106490878</v>
      </c>
      <c r="AI224" s="42">
        <f>-M224*$W223*(N224-N223)/1000</f>
        <v>0</v>
      </c>
      <c r="AJ224" s="42">
        <f>$D$6*SUM(Y224:Z224,AD224:AE224)</f>
        <v>25836.409498060548</v>
      </c>
      <c r="AK224" s="42">
        <f t="shared" ref="AK224" si="267">SUM(AH224:AJ224)</f>
        <v>283084.26056296931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68">I224+1</f>
        <v>2</v>
      </c>
      <c r="J225" s="11">
        <f t="shared" si="257"/>
        <v>266996.83862083073</v>
      </c>
      <c r="K225" s="11">
        <f t="shared" ref="K225:K243" si="269">J225*$C$11</f>
        <v>2669.9683862083075</v>
      </c>
      <c r="L225" s="24">
        <f>$C$233</f>
        <v>29362.478335247903</v>
      </c>
      <c r="M225" s="11">
        <f t="shared" si="255"/>
        <v>602229</v>
      </c>
      <c r="N225" s="78">
        <f t="shared" si="258"/>
        <v>0</v>
      </c>
      <c r="O225" s="35">
        <f t="shared" si="259"/>
        <v>0</v>
      </c>
      <c r="P225" s="35">
        <f t="shared" si="260"/>
        <v>6.0222899999999999</v>
      </c>
      <c r="Q225">
        <f t="shared" si="261"/>
        <v>66</v>
      </c>
      <c r="R225" s="45">
        <f>1000*VLOOKUP(Q225, '[1]Mortality (Interventions) H'!$B$8:$AV$128, 25)</f>
        <v>11.160027377969573</v>
      </c>
      <c r="S225" s="46">
        <f>VLOOKUP(I225, '[1]Lapse Rates'!$A$4:$F$24, 3)</f>
        <v>3.2267923000000001E-3</v>
      </c>
      <c r="T225" s="33">
        <f t="shared" ref="T225:T227" si="270">W224</f>
        <v>0.98638645961367566</v>
      </c>
      <c r="U225" s="33">
        <f>T225*R225/1000</f>
        <v>1.10080998945471E-2</v>
      </c>
      <c r="V225" s="39">
        <f t="shared" ref="V225:V243" si="271">MIN(S225*T225,T225-U225)</f>
        <v>3.1828642327056699E-3</v>
      </c>
      <c r="W225" s="32">
        <f>T225-SUM(U225:V225)</f>
        <v>0.97219549548642292</v>
      </c>
      <c r="X225" s="32"/>
      <c r="Y225" s="5">
        <f t="shared" ref="Y225:Y226" si="272">AA224</f>
        <v>0</v>
      </c>
      <c r="Z225" s="5">
        <f t="shared" ref="Z225:Z243" si="273">AB224</f>
        <v>5.940305311866843</v>
      </c>
      <c r="AA225" s="5">
        <f>O225*W225</f>
        <v>0</v>
      </c>
      <c r="AB225" s="5">
        <f t="shared" si="262"/>
        <v>5.8548432105129296</v>
      </c>
      <c r="AC225" s="32"/>
      <c r="AD225" s="5">
        <f t="shared" si="263"/>
        <v>259573.12381628703</v>
      </c>
      <c r="AE225" s="5">
        <f t="shared" si="264"/>
        <v>-2595.7312381628703</v>
      </c>
      <c r="AF225" s="5">
        <f t="shared" si="265"/>
        <v>-28546.069173845692</v>
      </c>
      <c r="AG225" s="5">
        <f t="shared" ref="AG225:AG228" si="274">-U225*M225</f>
        <v>-6629.3969913932051</v>
      </c>
      <c r="AH225" s="5">
        <f t="shared" si="266"/>
        <v>221801.92641288525</v>
      </c>
      <c r="AI225" s="42">
        <f>-M225*($W224*N225-$W223*N224)/1000</f>
        <v>0</v>
      </c>
      <c r="AJ225" s="42">
        <f t="shared" ref="AJ225:AJ226" si="275">$D$6*SUM(Y225:Z225,AD225:AE225)</f>
        <v>25210.064955865077</v>
      </c>
      <c r="AK225" s="42">
        <f>SUM(AH225:AJ225)</f>
        <v>247011.99136875034</v>
      </c>
      <c r="AL225" s="48" t="s">
        <v>59</v>
      </c>
      <c r="AM225" s="54">
        <f>AK250/AD250</f>
        <v>0.88878361290862151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68"/>
        <v>3</v>
      </c>
      <c r="J226" s="11">
        <f t="shared" si="257"/>
        <v>266996.83862083073</v>
      </c>
      <c r="K226" s="11">
        <f t="shared" si="269"/>
        <v>2669.9683862083075</v>
      </c>
      <c r="L226" s="24">
        <f t="shared" ref="L226:L243" si="276">$C$233</f>
        <v>29362.478335247903</v>
      </c>
      <c r="M226" s="11">
        <f t="shared" si="255"/>
        <v>602229</v>
      </c>
      <c r="N226" s="78">
        <f t="shared" si="258"/>
        <v>0</v>
      </c>
      <c r="O226" s="35">
        <f t="shared" si="259"/>
        <v>0</v>
      </c>
      <c r="P226" s="35">
        <f>$H$14*M226/1000</f>
        <v>6.0222899999999999</v>
      </c>
      <c r="Q226">
        <f t="shared" si="261"/>
        <v>67</v>
      </c>
      <c r="R226" s="45">
        <f>1000*VLOOKUP(Q226, '[1]Mortality (Interventions) H'!$B$8:$AV$128, 25)</f>
        <v>12.237073285057701</v>
      </c>
      <c r="S226" s="46">
        <f>VLOOKUP(I226, '[1]Lapse Rates'!$A$4:$F$24, 3)</f>
        <v>2.9657235000000001E-3</v>
      </c>
      <c r="T226" s="33">
        <f t="shared" si="270"/>
        <v>0.97219549548642292</v>
      </c>
      <c r="U226" s="33">
        <f t="shared" ref="U226:U243" si="277">T226*R226/1000</f>
        <v>1.1896827525670341E-2</v>
      </c>
      <c r="V226" s="39">
        <f t="shared" si="271"/>
        <v>2.8832630275582283E-3</v>
      </c>
      <c r="W226" s="32">
        <f t="shared" ref="W226:W243" si="278">T226-SUM(U226:V226)</f>
        <v>0.95741540493319433</v>
      </c>
      <c r="X226" s="32"/>
      <c r="Y226" s="5">
        <f t="shared" si="272"/>
        <v>0</v>
      </c>
      <c r="Z226" s="5">
        <f t="shared" si="273"/>
        <v>5.8548432105129296</v>
      </c>
      <c r="AA226" s="5">
        <f t="shared" ref="AA226:AA243" si="279">O226*W226</f>
        <v>0</v>
      </c>
      <c r="AB226" s="5">
        <f t="shared" si="262"/>
        <v>5.7658332189751267</v>
      </c>
      <c r="AC226" s="32"/>
      <c r="AD226" s="5">
        <f t="shared" si="263"/>
        <v>255626.88636404541</v>
      </c>
      <c r="AE226" s="5">
        <f t="shared" si="264"/>
        <v>-2556.2688636404541</v>
      </c>
      <c r="AF226" s="5">
        <f>-$W226*L226</f>
        <v>-28112.089085183517</v>
      </c>
      <c r="AG226" s="5">
        <f t="shared" si="274"/>
        <v>-7164.6145439569236</v>
      </c>
      <c r="AH226" s="5">
        <f t="shared" si="266"/>
        <v>217793.91387126449</v>
      </c>
      <c r="AI226" s="42">
        <f>-M226*($W225*N226-$W224*N225)/1000</f>
        <v>0</v>
      </c>
      <c r="AJ226" s="42">
        <f t="shared" si="275"/>
        <v>24826.80193690868</v>
      </c>
      <c r="AK226" s="42">
        <f t="shared" ref="AK226:AK233" si="280">SUM(AH226:AJ226)</f>
        <v>242620.71580817318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68"/>
        <v>4</v>
      </c>
      <c r="J227" s="11">
        <f t="shared" si="257"/>
        <v>266996.83862083073</v>
      </c>
      <c r="K227" s="11">
        <f t="shared" si="269"/>
        <v>2669.9683862083075</v>
      </c>
      <c r="L227" s="24">
        <f t="shared" si="276"/>
        <v>29362.478335247903</v>
      </c>
      <c r="M227" s="11">
        <f t="shared" si="255"/>
        <v>602229</v>
      </c>
      <c r="N227" s="78">
        <f t="shared" si="258"/>
        <v>0</v>
      </c>
      <c r="O227" s="35">
        <f t="shared" si="259"/>
        <v>0</v>
      </c>
      <c r="P227" s="35">
        <f t="shared" ref="P227:P243" si="281">$H$14*M227/1000</f>
        <v>6.0222899999999999</v>
      </c>
      <c r="Q227">
        <f t="shared" si="261"/>
        <v>68</v>
      </c>
      <c r="R227" s="45">
        <f>1000*VLOOKUP(Q227, '[1]Mortality (Interventions) H'!$B$8:$AV$128, 25)</f>
        <v>13.384154122092088</v>
      </c>
      <c r="S227" s="46">
        <f>VLOOKUP(I227, '[1]Lapse Rates'!$A$4:$F$24, 3)</f>
        <v>2.7812204999999998E-3</v>
      </c>
      <c r="T227" s="33">
        <f t="shared" si="270"/>
        <v>0.95741540493319433</v>
      </c>
      <c r="U227" s="33">
        <f t="shared" si="277"/>
        <v>1.2814195338491079E-2</v>
      </c>
      <c r="V227" s="39">
        <f t="shared" si="271"/>
        <v>2.6627833512160009E-3</v>
      </c>
      <c r="W227" s="32">
        <f t="shared" si="278"/>
        <v>0.94193842624348723</v>
      </c>
      <c r="X227" s="32"/>
      <c r="Y227" s="5">
        <f>AA226</f>
        <v>0</v>
      </c>
      <c r="Z227" s="5">
        <f t="shared" si="273"/>
        <v>5.7658332189751267</v>
      </c>
      <c r="AA227" s="5">
        <f t="shared" si="279"/>
        <v>0</v>
      </c>
      <c r="AB227" s="5">
        <f t="shared" si="262"/>
        <v>5.6726263649818902</v>
      </c>
      <c r="AC227" s="32"/>
      <c r="AD227" s="5">
        <f>$W227*J227</f>
        <v>251494.58198249163</v>
      </c>
      <c r="AE227" s="5">
        <f t="shared" si="264"/>
        <v>-2514.9458198249163</v>
      </c>
      <c r="AF227" s="5">
        <f t="shared" ref="AF227:AF243" si="282">-$W227*L227</f>
        <v>-27657.646633711898</v>
      </c>
      <c r="AG227" s="5">
        <f t="shared" si="274"/>
        <v>-7717.0800445041441</v>
      </c>
      <c r="AH227" s="5">
        <f t="shared" si="266"/>
        <v>213604.90948445068</v>
      </c>
      <c r="AI227" s="42">
        <f t="shared" ref="AI227:AI243" si="283">-M227*($W226*N227-$W225*N226)/1000</f>
        <v>0</v>
      </c>
      <c r="AJ227" s="42">
        <f>$D$6*SUM(Y227:Z227,AD227:AE227)</f>
        <v>24425.467935796391</v>
      </c>
      <c r="AK227" s="42">
        <f t="shared" si="280"/>
        <v>238030.37742024707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68"/>
        <v>5</v>
      </c>
      <c r="J228" s="11">
        <f t="shared" si="257"/>
        <v>266996.83862083073</v>
      </c>
      <c r="K228" s="11">
        <f t="shared" si="269"/>
        <v>2669.9683862083075</v>
      </c>
      <c r="L228" s="24">
        <f t="shared" si="276"/>
        <v>29362.478335247903</v>
      </c>
      <c r="M228" s="11">
        <f t="shared" si="255"/>
        <v>602229</v>
      </c>
      <c r="N228" s="78">
        <f t="shared" si="258"/>
        <v>0</v>
      </c>
      <c r="O228" s="35">
        <f t="shared" si="259"/>
        <v>0</v>
      </c>
      <c r="P228" s="35">
        <f t="shared" si="281"/>
        <v>6.0222899999999999</v>
      </c>
      <c r="Q228">
        <f t="shared" si="261"/>
        <v>69</v>
      </c>
      <c r="R228" s="45">
        <f>1000*VLOOKUP(Q228, '[1]Mortality (Interventions) H'!$B$8:$AV$128, 25)</f>
        <v>14.676078009291118</v>
      </c>
      <c r="S228" s="46">
        <f>VLOOKUP(I228, '[1]Lapse Rates'!$A$4:$F$24, 3)</f>
        <v>2.4845683E-3</v>
      </c>
      <c r="T228" s="33">
        <f>W227</f>
        <v>0.94193842624348723</v>
      </c>
      <c r="U228" s="33">
        <f t="shared" si="277"/>
        <v>1.3823961823498326E-2</v>
      </c>
      <c r="V228" s="39">
        <f t="shared" si="271"/>
        <v>2.3403103543964566E-3</v>
      </c>
      <c r="W228" s="32">
        <f t="shared" si="278"/>
        <v>0.92577415406559249</v>
      </c>
      <c r="X228" s="32"/>
      <c r="Y228" s="5">
        <f t="shared" ref="Y228:Y243" si="284">AA227</f>
        <v>0</v>
      </c>
      <c r="Z228" s="5">
        <f t="shared" si="273"/>
        <v>5.6726263649818902</v>
      </c>
      <c r="AA228" s="5">
        <f t="shared" si="279"/>
        <v>0</v>
      </c>
      <c r="AB228" s="5">
        <f t="shared" si="262"/>
        <v>5.5752804302876768</v>
      </c>
      <c r="AC228" s="32"/>
      <c r="AD228" s="5">
        <f t="shared" ref="AD228:AD242" si="285">$W228*J228</f>
        <v>247178.7724123871</v>
      </c>
      <c r="AE228" s="5">
        <f t="shared" si="264"/>
        <v>-2471.7877241238712</v>
      </c>
      <c r="AF228" s="5">
        <f t="shared" si="282"/>
        <v>-27183.023542083414</v>
      </c>
      <c r="AG228" s="5">
        <f t="shared" si="274"/>
        <v>-8325.1907050035734</v>
      </c>
      <c r="AH228" s="5">
        <f t="shared" si="266"/>
        <v>209198.77044117625</v>
      </c>
      <c r="AI228" s="42">
        <f t="shared" si="283"/>
        <v>0</v>
      </c>
      <c r="AJ228" s="42">
        <f t="shared" ref="AJ228:AJ243" si="286">$D$6*SUM(Y228:Z228,AD228:AE228)</f>
        <v>24006.311682565029</v>
      </c>
      <c r="AK228" s="42">
        <f t="shared" si="280"/>
        <v>233205.08212374127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68"/>
        <v>6</v>
      </c>
      <c r="J229" s="11">
        <f t="shared" si="257"/>
        <v>266996.83862083073</v>
      </c>
      <c r="K229" s="11">
        <f t="shared" si="269"/>
        <v>2669.9683862083075</v>
      </c>
      <c r="L229" s="24">
        <f t="shared" si="276"/>
        <v>29362.478335247903</v>
      </c>
      <c r="M229" s="11">
        <f t="shared" si="255"/>
        <v>602229</v>
      </c>
      <c r="N229" s="78">
        <f t="shared" si="258"/>
        <v>0</v>
      </c>
      <c r="O229" s="35">
        <f t="shared" si="259"/>
        <v>0</v>
      </c>
      <c r="P229" s="35">
        <f t="shared" si="281"/>
        <v>6.0222899999999999</v>
      </c>
      <c r="Q229">
        <f t="shared" si="261"/>
        <v>70</v>
      </c>
      <c r="R229" s="45">
        <f>1000*VLOOKUP(Q229, '[1]Mortality (Interventions) H'!$B$8:$AV$128, 25)</f>
        <v>16.305106305443843</v>
      </c>
      <c r="S229" s="46">
        <f>VLOOKUP(I229, '[1]Lapse Rates'!$A$4:$F$24, 3)</f>
        <v>2.4510465999999999E-3</v>
      </c>
      <c r="T229" s="33">
        <f t="shared" ref="T229:T243" si="287">W228</f>
        <v>0.92577415406559249</v>
      </c>
      <c r="U229" s="33">
        <f t="shared" si="277"/>
        <v>1.5094845996871832E-2</v>
      </c>
      <c r="V229" s="39">
        <f t="shared" si="271"/>
        <v>2.2691155926903464E-3</v>
      </c>
      <c r="W229" s="32">
        <f t="shared" si="278"/>
        <v>0.90841019247603028</v>
      </c>
      <c r="X229" s="32"/>
      <c r="Y229" s="5">
        <f t="shared" si="284"/>
        <v>0</v>
      </c>
      <c r="Z229" s="5">
        <f t="shared" si="273"/>
        <v>5.5752804302876768</v>
      </c>
      <c r="AA229" s="5">
        <f t="shared" si="279"/>
        <v>0</v>
      </c>
      <c r="AB229" s="5">
        <f t="shared" si="262"/>
        <v>5.470709618046472</v>
      </c>
      <c r="AC229" s="32"/>
      <c r="AD229" s="5">
        <f t="shared" si="285"/>
        <v>242542.64956204043</v>
      </c>
      <c r="AE229" s="5">
        <f t="shared" si="264"/>
        <v>-2425.4264956204047</v>
      </c>
      <c r="AF229" s="5">
        <f t="shared" si="282"/>
        <v>-26673.174596095818</v>
      </c>
      <c r="AG229" s="5">
        <f>-U229*M229</f>
        <v>-9090.554009850126</v>
      </c>
      <c r="AH229" s="5">
        <f t="shared" si="266"/>
        <v>204353.49446047409</v>
      </c>
      <c r="AI229" s="42">
        <f t="shared" si="283"/>
        <v>0</v>
      </c>
      <c r="AJ229" s="42">
        <f t="shared" si="286"/>
        <v>23556.046517826016</v>
      </c>
      <c r="AK229" s="42">
        <f t="shared" si="280"/>
        <v>227909.54097830009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68"/>
        <v>7</v>
      </c>
      <c r="J230" s="11">
        <f t="shared" si="257"/>
        <v>266996.83862083073</v>
      </c>
      <c r="K230" s="11">
        <f t="shared" si="269"/>
        <v>2669.9683862083075</v>
      </c>
      <c r="L230" s="24">
        <f t="shared" si="276"/>
        <v>29362.478335247903</v>
      </c>
      <c r="M230" s="11">
        <f t="shared" si="255"/>
        <v>602229</v>
      </c>
      <c r="N230" s="78">
        <f t="shared" si="258"/>
        <v>0</v>
      </c>
      <c r="O230" s="35">
        <f t="shared" si="259"/>
        <v>0</v>
      </c>
      <c r="P230" s="35">
        <f t="shared" si="281"/>
        <v>6.0222899999999999</v>
      </c>
      <c r="Q230">
        <f t="shared" si="261"/>
        <v>71</v>
      </c>
      <c r="R230" s="45">
        <f>1000*VLOOKUP(Q230, '[1]Mortality (Interventions) H'!$B$8:$AV$128, 25)</f>
        <v>17.992936652645959</v>
      </c>
      <c r="S230" s="46">
        <f>VLOOKUP(I230, '[1]Lapse Rates'!$A$4:$F$24, 3)</f>
        <v>2.2232648999999998E-3</v>
      </c>
      <c r="T230" s="33">
        <f t="shared" si="287"/>
        <v>0.90841019247603028</v>
      </c>
      <c r="U230" s="33">
        <f t="shared" si="277"/>
        <v>1.6344967047839134E-2</v>
      </c>
      <c r="V230" s="39">
        <f t="shared" si="271"/>
        <v>2.019636495734202E-3</v>
      </c>
      <c r="W230" s="32">
        <f t="shared" si="278"/>
        <v>0.89004558893245689</v>
      </c>
      <c r="X230" s="32"/>
      <c r="Y230" s="5">
        <f t="shared" si="284"/>
        <v>0</v>
      </c>
      <c r="Z230" s="5">
        <f t="shared" si="273"/>
        <v>5.470709618046472</v>
      </c>
      <c r="AA230" s="5">
        <f t="shared" si="279"/>
        <v>0</v>
      </c>
      <c r="AB230" s="5">
        <f t="shared" si="262"/>
        <v>5.3601126497720459</v>
      </c>
      <c r="AC230" s="32"/>
      <c r="AD230" s="5">
        <f t="shared" si="285"/>
        <v>237639.35847338144</v>
      </c>
      <c r="AE230" s="5">
        <f t="shared" si="264"/>
        <v>-2376.3935847338144</v>
      </c>
      <c r="AF230" s="5">
        <f t="shared" si="282"/>
        <v>-26133.944322412226</v>
      </c>
      <c r="AG230" s="5">
        <f t="shared" ref="AG230:AG243" si="288">-U230*M230</f>
        <v>-9843.4131602531143</v>
      </c>
      <c r="AH230" s="5">
        <f t="shared" si="266"/>
        <v>199285.60740598227</v>
      </c>
      <c r="AI230" s="42">
        <f t="shared" si="283"/>
        <v>0</v>
      </c>
      <c r="AJ230" s="42">
        <f t="shared" si="286"/>
        <v>23079.833532189863</v>
      </c>
      <c r="AK230" s="42">
        <f t="shared" si="280"/>
        <v>222365.44093817213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68"/>
        <v>8</v>
      </c>
      <c r="J231" s="11">
        <f t="shared" si="257"/>
        <v>266996.83862083073</v>
      </c>
      <c r="K231" s="11">
        <f t="shared" si="269"/>
        <v>2669.9683862083075</v>
      </c>
      <c r="L231" s="24">
        <f t="shared" si="276"/>
        <v>29362.478335247903</v>
      </c>
      <c r="M231" s="11">
        <f t="shared" si="255"/>
        <v>602229</v>
      </c>
      <c r="N231" s="78">
        <f t="shared" si="258"/>
        <v>0</v>
      </c>
      <c r="O231" s="35">
        <f t="shared" si="259"/>
        <v>0</v>
      </c>
      <c r="P231" s="35">
        <f t="shared" si="281"/>
        <v>6.0222899999999999</v>
      </c>
      <c r="Q231">
        <f t="shared" si="261"/>
        <v>72</v>
      </c>
      <c r="R231" s="45">
        <f>1000*VLOOKUP(Q231, '[1]Mortality (Interventions) H'!$B$8:$AV$128, 25)</f>
        <v>19.94026115637989</v>
      </c>
      <c r="S231" s="46">
        <f>VLOOKUP(I231, '[1]Lapse Rates'!$A$4:$F$24, 3)</f>
        <v>2.1873403E-3</v>
      </c>
      <c r="T231" s="33">
        <f t="shared" si="287"/>
        <v>0.89004558893245689</v>
      </c>
      <c r="U231" s="33">
        <f t="shared" si="277"/>
        <v>1.7747741484397131E-2</v>
      </c>
      <c r="V231" s="39">
        <f t="shared" si="271"/>
        <v>1.9468325855091968E-3</v>
      </c>
      <c r="W231" s="32">
        <f t="shared" si="278"/>
        <v>0.87035101486255051</v>
      </c>
      <c r="X231" s="32"/>
      <c r="Y231" s="5">
        <f t="shared" si="284"/>
        <v>0</v>
      </c>
      <c r="Z231" s="5">
        <f t="shared" si="273"/>
        <v>5.3601126497720459</v>
      </c>
      <c r="AA231" s="5">
        <f t="shared" si="279"/>
        <v>0</v>
      </c>
      <c r="AB231" s="5">
        <f t="shared" si="262"/>
        <v>5.2415062132965895</v>
      </c>
      <c r="AC231" s="32"/>
      <c r="AD231" s="5">
        <f t="shared" si="285"/>
        <v>232380.96945873264</v>
      </c>
      <c r="AE231" s="5">
        <f t="shared" si="264"/>
        <v>-2323.8096945873267</v>
      </c>
      <c r="AF231" s="5">
        <f t="shared" si="282"/>
        <v>-25555.662817962664</v>
      </c>
      <c r="AG231" s="5">
        <f t="shared" si="288"/>
        <v>-10688.204606407</v>
      </c>
      <c r="AH231" s="5">
        <f t="shared" si="266"/>
        <v>193813.29233977562</v>
      </c>
      <c r="AI231" s="42">
        <f t="shared" si="283"/>
        <v>0</v>
      </c>
      <c r="AJ231" s="42">
        <f t="shared" si="286"/>
        <v>22569.133199913598</v>
      </c>
      <c r="AK231" s="42">
        <f t="shared" si="280"/>
        <v>216382.42553968923</v>
      </c>
    </row>
    <row r="232" spans="1:39" ht="15" x14ac:dyDescent="0.2">
      <c r="A232" s="12"/>
      <c r="B232" s="13">
        <v>1</v>
      </c>
      <c r="C232" s="10">
        <f>$H$222*0.14+$B$235</f>
        <v>37372.383493872825</v>
      </c>
      <c r="D232" s="1"/>
      <c r="E232" s="81" t="s">
        <v>51</v>
      </c>
      <c r="F232" s="13"/>
      <c r="G232" s="8"/>
      <c r="I232" s="2">
        <f t="shared" si="268"/>
        <v>9</v>
      </c>
      <c r="J232" s="11">
        <f t="shared" si="257"/>
        <v>266996.83862083073</v>
      </c>
      <c r="K232" s="11">
        <f t="shared" si="269"/>
        <v>2669.9683862083075</v>
      </c>
      <c r="L232" s="24">
        <f t="shared" si="276"/>
        <v>29362.478335247903</v>
      </c>
      <c r="M232" s="11">
        <f t="shared" si="255"/>
        <v>602229</v>
      </c>
      <c r="N232" s="78">
        <f t="shared" si="258"/>
        <v>0</v>
      </c>
      <c r="O232" s="35">
        <f t="shared" si="259"/>
        <v>0</v>
      </c>
      <c r="P232" s="35">
        <f t="shared" si="281"/>
        <v>6.0222899999999999</v>
      </c>
      <c r="Q232">
        <f t="shared" si="261"/>
        <v>73</v>
      </c>
      <c r="R232" s="45">
        <f>1000*VLOOKUP(Q232, '[1]Mortality (Interventions) H'!$B$8:$AV$128, 25)</f>
        <v>22.187946263099523</v>
      </c>
      <c r="S232" s="46">
        <f>VLOOKUP(I232, '[1]Lapse Rates'!$A$4:$F$24, 3)</f>
        <v>1.9768835000000002E-3</v>
      </c>
      <c r="T232" s="33">
        <f t="shared" si="287"/>
        <v>0.87035101486255051</v>
      </c>
      <c r="U232" s="33">
        <f t="shared" si="277"/>
        <v>1.9311301547804405E-2</v>
      </c>
      <c r="V232" s="39">
        <f t="shared" si="271"/>
        <v>1.7205825604900311E-3</v>
      </c>
      <c r="W232" s="32">
        <f t="shared" si="278"/>
        <v>0.84931913075425602</v>
      </c>
      <c r="X232" s="32"/>
      <c r="Y232" s="5">
        <f t="shared" si="284"/>
        <v>0</v>
      </c>
      <c r="Z232" s="5">
        <f t="shared" si="273"/>
        <v>5.2415062132965895</v>
      </c>
      <c r="AA232" s="5">
        <f t="shared" si="279"/>
        <v>0</v>
      </c>
      <c r="AB232" s="5">
        <f t="shared" si="262"/>
        <v>5.114846107950048</v>
      </c>
      <c r="AC232" s="32"/>
      <c r="AD232" s="5">
        <f t="shared" si="285"/>
        <v>226765.52289157832</v>
      </c>
      <c r="AE232" s="5">
        <f t="shared" si="264"/>
        <v>-2267.6552289157835</v>
      </c>
      <c r="AF232" s="5">
        <f t="shared" si="282"/>
        <v>-24938.114576483422</v>
      </c>
      <c r="AG232" s="5">
        <f t="shared" si="288"/>
        <v>-11629.825819832698</v>
      </c>
      <c r="AH232" s="5">
        <f t="shared" si="266"/>
        <v>187929.92726634644</v>
      </c>
      <c r="AI232" s="42">
        <f t="shared" si="283"/>
        <v>0</v>
      </c>
      <c r="AJ232" s="42">
        <f t="shared" si="286"/>
        <v>22023.75500946672</v>
      </c>
      <c r="AK232" s="42">
        <f t="shared" si="280"/>
        <v>209953.68227581316</v>
      </c>
    </row>
    <row r="233" spans="1:39" ht="15" x14ac:dyDescent="0.2">
      <c r="A233" s="12"/>
      <c r="B233" s="70" t="s">
        <v>49</v>
      </c>
      <c r="C233" s="10">
        <f>$H$222*0.11+$B$235</f>
        <v>29362.478335247903</v>
      </c>
      <c r="D233" s="1"/>
      <c r="E233" s="1"/>
      <c r="F233" s="1"/>
      <c r="I233" s="2">
        <f t="shared" si="268"/>
        <v>10</v>
      </c>
      <c r="J233" s="11">
        <f t="shared" si="257"/>
        <v>266996.83862083073</v>
      </c>
      <c r="K233" s="11">
        <f t="shared" si="269"/>
        <v>2669.9683862083075</v>
      </c>
      <c r="L233" s="24">
        <f t="shared" si="276"/>
        <v>29362.478335247903</v>
      </c>
      <c r="M233" s="11">
        <f t="shared" si="255"/>
        <v>602229</v>
      </c>
      <c r="N233" s="78">
        <f t="shared" si="258"/>
        <v>0</v>
      </c>
      <c r="O233" s="35">
        <f t="shared" si="259"/>
        <v>0</v>
      </c>
      <c r="P233" s="35">
        <f t="shared" si="281"/>
        <v>6.0222899999999999</v>
      </c>
      <c r="Q233">
        <f t="shared" si="261"/>
        <v>74</v>
      </c>
      <c r="R233" s="45">
        <f>1000*VLOOKUP(Q233, '[1]Mortality (Interventions) H'!$B$8:$AV$128, 25)</f>
        <v>24.865866482769498</v>
      </c>
      <c r="S233" s="46">
        <f>VLOOKUP(I233, '[1]Lapse Rates'!$A$4:$F$24, 3)</f>
        <v>1.6914747999999999E-3</v>
      </c>
      <c r="T233" s="33">
        <f t="shared" si="287"/>
        <v>0.84931913075425602</v>
      </c>
      <c r="U233" s="33">
        <f t="shared" si="277"/>
        <v>2.1119056106597176E-2</v>
      </c>
      <c r="V233" s="39">
        <f t="shared" si="271"/>
        <v>1.4366019068287291E-3</v>
      </c>
      <c r="W233" s="32">
        <f t="shared" si="278"/>
        <v>0.82676347274083017</v>
      </c>
      <c r="X233" s="32"/>
      <c r="Y233" s="5">
        <f t="shared" si="284"/>
        <v>0</v>
      </c>
      <c r="Z233" s="5">
        <f t="shared" si="273"/>
        <v>5.114846107950048</v>
      </c>
      <c r="AA233" s="5">
        <f t="shared" si="279"/>
        <v>0</v>
      </c>
      <c r="AB233" s="5">
        <f t="shared" si="262"/>
        <v>4.9790093942523743</v>
      </c>
      <c r="AC233" s="32"/>
      <c r="AD233" s="5">
        <f t="shared" si="285"/>
        <v>220743.23350898104</v>
      </c>
      <c r="AE233" s="5">
        <f t="shared" si="264"/>
        <v>-2207.4323350898103</v>
      </c>
      <c r="AF233" s="5">
        <f t="shared" si="282"/>
        <v>-24275.824556726944</v>
      </c>
      <c r="AG233" s="5">
        <f t="shared" si="288"/>
        <v>-12718.508040019911</v>
      </c>
      <c r="AH233" s="5">
        <f>SUM(AD233:AG233)</f>
        <v>181541.46857714438</v>
      </c>
      <c r="AI233" s="42">
        <f t="shared" si="283"/>
        <v>0</v>
      </c>
      <c r="AJ233" s="42">
        <f t="shared" si="286"/>
        <v>21438.86386156192</v>
      </c>
      <c r="AK233" s="42">
        <f t="shared" si="280"/>
        <v>202980.3324387063</v>
      </c>
    </row>
    <row r="234" spans="1:39" ht="15" x14ac:dyDescent="0.2">
      <c r="D234" s="1"/>
      <c r="E234" s="1"/>
      <c r="F234" s="1"/>
      <c r="I234" s="2">
        <f t="shared" si="268"/>
        <v>11</v>
      </c>
      <c r="J234" s="11">
        <f t="shared" si="257"/>
        <v>266996.83862083073</v>
      </c>
      <c r="K234" s="11">
        <f t="shared" si="269"/>
        <v>2669.9683862083075</v>
      </c>
      <c r="L234" s="24">
        <f t="shared" si="276"/>
        <v>29362.478335247903</v>
      </c>
      <c r="M234" s="11">
        <f t="shared" si="255"/>
        <v>602229</v>
      </c>
      <c r="N234" s="78">
        <f t="shared" si="258"/>
        <v>0</v>
      </c>
      <c r="O234" s="35">
        <f t="shared" si="259"/>
        <v>0</v>
      </c>
      <c r="P234" s="35">
        <f t="shared" si="281"/>
        <v>6.0222899999999999</v>
      </c>
      <c r="Q234">
        <f t="shared" si="261"/>
        <v>75</v>
      </c>
      <c r="R234" s="45">
        <f>1000*VLOOKUP(Q234, '[1]Mortality (Interventions) H'!$B$8:$AV$128, 25)</f>
        <v>27.956277087937206</v>
      </c>
      <c r="S234" s="46">
        <f>VLOOKUP(I234, '[1]Lapse Rates'!$A$4:$F$24, 3)</f>
        <v>1.5867464999999999E-3</v>
      </c>
      <c r="T234" s="33">
        <f t="shared" si="287"/>
        <v>0.82676347274083017</v>
      </c>
      <c r="U234" s="33">
        <f t="shared" si="277"/>
        <v>2.3113228730127867E-2</v>
      </c>
      <c r="V234" s="39">
        <f t="shared" si="271"/>
        <v>1.3118640466993577E-3</v>
      </c>
      <c r="W234" s="32">
        <f t="shared" si="278"/>
        <v>0.80233837996400292</v>
      </c>
      <c r="X234" s="31"/>
      <c r="Y234" s="5">
        <f t="shared" si="284"/>
        <v>0</v>
      </c>
      <c r="Z234" s="5">
        <f t="shared" si="273"/>
        <v>4.9790093942523743</v>
      </c>
      <c r="AA234" s="5">
        <f t="shared" si="279"/>
        <v>0</v>
      </c>
      <c r="AB234" s="5">
        <f t="shared" si="262"/>
        <v>4.8319144022734148</v>
      </c>
      <c r="AC234" s="32"/>
      <c r="AD234" s="5">
        <f t="shared" si="285"/>
        <v>214221.81095454766</v>
      </c>
      <c r="AE234" s="5">
        <f t="shared" si="264"/>
        <v>-2142.2181095454766</v>
      </c>
      <c r="AF234" s="5">
        <f t="shared" si="282"/>
        <v>-23558.643299230935</v>
      </c>
      <c r="AG234" s="5">
        <f t="shared" si="288"/>
        <v>-13919.456624916176</v>
      </c>
      <c r="AH234" s="5">
        <f t="shared" ref="AH234:AH243" si="289">SUM(AD234:AG234)</f>
        <v>174601.49292085509</v>
      </c>
      <c r="AI234" s="42">
        <f t="shared" si="283"/>
        <v>0</v>
      </c>
      <c r="AJ234" s="42">
        <f t="shared" si="286"/>
        <v>20805.496498916291</v>
      </c>
      <c r="AK234" s="42">
        <f t="shared" ref="AK234:AK243" si="290">SUM(AH234:AJ234)</f>
        <v>195406.98941977139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68"/>
        <v>12</v>
      </c>
      <c r="J235" s="11">
        <f t="shared" si="257"/>
        <v>266996.83862083073</v>
      </c>
      <c r="K235" s="11">
        <f t="shared" si="269"/>
        <v>2669.9683862083075</v>
      </c>
      <c r="L235" s="24">
        <f t="shared" si="276"/>
        <v>29362.478335247903</v>
      </c>
      <c r="M235" s="11">
        <f t="shared" si="255"/>
        <v>602229</v>
      </c>
      <c r="N235" s="78">
        <f t="shared" si="258"/>
        <v>0</v>
      </c>
      <c r="O235" s="35">
        <f t="shared" si="259"/>
        <v>0</v>
      </c>
      <c r="P235" s="35">
        <f t="shared" si="281"/>
        <v>6.0222899999999999</v>
      </c>
      <c r="Q235">
        <f t="shared" si="261"/>
        <v>76</v>
      </c>
      <c r="R235" s="45">
        <f>1000*VLOOKUP(Q235, '[1]Mortality (Interventions) H'!$B$8:$AV$128, 25)</f>
        <v>31.50851798234941</v>
      </c>
      <c r="S235" s="46">
        <f>VLOOKUP(I235, '[1]Lapse Rates'!$A$4:$F$24, 3)</f>
        <v>1.4412507000000001E-3</v>
      </c>
      <c r="T235" s="33">
        <f t="shared" si="287"/>
        <v>0.80233837996400292</v>
      </c>
      <c r="U235" s="33">
        <f t="shared" si="277"/>
        <v>2.5280493273024882E-2</v>
      </c>
      <c r="V235" s="39">
        <f t="shared" si="271"/>
        <v>1.1563707517599853E-3</v>
      </c>
      <c r="W235" s="32">
        <f t="shared" si="278"/>
        <v>0.77590151593921808</v>
      </c>
      <c r="X235" s="31"/>
      <c r="Y235" s="5">
        <f t="shared" si="284"/>
        <v>0</v>
      </c>
      <c r="Z235" s="5">
        <f t="shared" si="273"/>
        <v>4.8319144022734148</v>
      </c>
      <c r="AA235" s="5">
        <f t="shared" si="279"/>
        <v>0</v>
      </c>
      <c r="AB235" s="5">
        <f t="shared" si="262"/>
        <v>4.6727039404255937</v>
      </c>
      <c r="AC235" s="32"/>
      <c r="AD235" s="5">
        <f t="shared" si="285"/>
        <v>207163.25183688133</v>
      </c>
      <c r="AE235" s="5">
        <f t="shared" si="264"/>
        <v>-2071.6325183688136</v>
      </c>
      <c r="AF235" s="5">
        <f t="shared" si="282"/>
        <v>-22782.391452051295</v>
      </c>
      <c r="AG235" s="5">
        <f t="shared" si="288"/>
        <v>-15224.646183320501</v>
      </c>
      <c r="AH235" s="5">
        <f t="shared" si="289"/>
        <v>167084.58168314074</v>
      </c>
      <c r="AI235" s="42">
        <f t="shared" si="283"/>
        <v>0</v>
      </c>
      <c r="AJ235" s="42">
        <f t="shared" si="286"/>
        <v>20119.961865948946</v>
      </c>
      <c r="AK235" s="42">
        <f t="shared" si="290"/>
        <v>187204.54354908969</v>
      </c>
    </row>
    <row r="236" spans="1:39" ht="15" x14ac:dyDescent="0.2">
      <c r="A236" s="48"/>
      <c r="D236" s="1"/>
      <c r="E236" s="1"/>
      <c r="F236" s="1"/>
      <c r="I236" s="2">
        <f t="shared" si="268"/>
        <v>13</v>
      </c>
      <c r="J236" s="11">
        <f t="shared" si="257"/>
        <v>266996.83862083073</v>
      </c>
      <c r="K236" s="11">
        <f t="shared" si="269"/>
        <v>2669.9683862083075</v>
      </c>
      <c r="L236" s="24">
        <f t="shared" si="276"/>
        <v>29362.478335247903</v>
      </c>
      <c r="M236" s="11">
        <f t="shared" si="255"/>
        <v>602229</v>
      </c>
      <c r="N236" s="78">
        <f t="shared" si="258"/>
        <v>0</v>
      </c>
      <c r="O236" s="35">
        <f t="shared" si="259"/>
        <v>0</v>
      </c>
      <c r="P236" s="35">
        <f t="shared" si="281"/>
        <v>6.0222899999999999</v>
      </c>
      <c r="Q236">
        <f t="shared" si="261"/>
        <v>77</v>
      </c>
      <c r="R236" s="45">
        <f>1000*VLOOKUP(Q236, '[1]Mortality (Interventions) H'!$B$8:$AV$128, 25)</f>
        <v>35.615044714933219</v>
      </c>
      <c r="S236" s="46">
        <f>VLOOKUP(I236, '[1]Lapse Rates'!$A$4:$F$24, 3)</f>
        <v>1.3481251E-3</v>
      </c>
      <c r="T236" s="33">
        <f t="shared" si="287"/>
        <v>0.77590151593921808</v>
      </c>
      <c r="U236" s="33">
        <f t="shared" si="277"/>
        <v>2.7633767184559722E-2</v>
      </c>
      <c r="V236" s="39">
        <f t="shared" si="271"/>
        <v>1.0460123087657099E-3</v>
      </c>
      <c r="W236" s="32">
        <f t="shared" si="278"/>
        <v>0.74722173644589263</v>
      </c>
      <c r="X236" s="31"/>
      <c r="Y236" s="5">
        <f t="shared" si="284"/>
        <v>0</v>
      </c>
      <c r="Z236" s="5">
        <f t="shared" si="273"/>
        <v>4.6727039404255937</v>
      </c>
      <c r="AA236" s="5">
        <f t="shared" si="279"/>
        <v>0</v>
      </c>
      <c r="AB236" s="5">
        <f t="shared" si="262"/>
        <v>4.4999859911807345</v>
      </c>
      <c r="AC236" s="32"/>
      <c r="AD236" s="5">
        <f t="shared" si="285"/>
        <v>199505.84137982092</v>
      </c>
      <c r="AE236" s="5">
        <f t="shared" si="264"/>
        <v>-1995.0584137982091</v>
      </c>
      <c r="AF236" s="5">
        <f t="shared" si="282"/>
        <v>-21940.282048018842</v>
      </c>
      <c r="AG236" s="5">
        <f t="shared" si="288"/>
        <v>-16641.855977790216</v>
      </c>
      <c r="AH236" s="5">
        <f t="shared" si="289"/>
        <v>158928.64494021362</v>
      </c>
      <c r="AI236" s="42">
        <f t="shared" si="283"/>
        <v>0</v>
      </c>
      <c r="AJ236" s="42">
        <f t="shared" si="286"/>
        <v>19376.266201223385</v>
      </c>
      <c r="AK236" s="42">
        <f t="shared" si="290"/>
        <v>178304.91114143701</v>
      </c>
    </row>
    <row r="237" spans="1:39" ht="15" x14ac:dyDescent="0.2">
      <c r="A237" s="48"/>
      <c r="D237" s="1"/>
      <c r="E237" s="1"/>
      <c r="F237" s="37"/>
      <c r="I237" s="2">
        <f t="shared" si="268"/>
        <v>14</v>
      </c>
      <c r="J237" s="11">
        <f t="shared" si="257"/>
        <v>266996.83862083073</v>
      </c>
      <c r="K237" s="11">
        <f t="shared" si="269"/>
        <v>2669.9683862083075</v>
      </c>
      <c r="L237" s="24">
        <f t="shared" si="276"/>
        <v>29362.478335247903</v>
      </c>
      <c r="M237" s="11">
        <f t="shared" si="255"/>
        <v>602229</v>
      </c>
      <c r="N237" s="78">
        <f t="shared" si="258"/>
        <v>0</v>
      </c>
      <c r="O237" s="35">
        <f t="shared" si="259"/>
        <v>0</v>
      </c>
      <c r="P237" s="35">
        <f t="shared" si="281"/>
        <v>6.0222899999999999</v>
      </c>
      <c r="Q237">
        <f t="shared" si="261"/>
        <v>78</v>
      </c>
      <c r="R237" s="45">
        <f>1000*VLOOKUP(Q237, '[1]Mortality (Interventions) H'!$B$8:$AV$128, 25)</f>
        <v>40.211596094219104</v>
      </c>
      <c r="S237" s="46">
        <f>VLOOKUP(I237, '[1]Lapse Rates'!$A$4:$F$24, 3)</f>
        <v>1.1365788999999999E-3</v>
      </c>
      <c r="T237" s="33">
        <f t="shared" si="287"/>
        <v>0.74722173644589263</v>
      </c>
      <c r="U237" s="33">
        <f t="shared" si="277"/>
        <v>3.0046978658783269E-2</v>
      </c>
      <c r="V237" s="39">
        <f t="shared" si="271"/>
        <v>8.4927645926576251E-4</v>
      </c>
      <c r="W237" s="32">
        <f t="shared" si="278"/>
        <v>0.71632548132784357</v>
      </c>
      <c r="X237" s="31"/>
      <c r="Y237" s="5">
        <f t="shared" si="284"/>
        <v>0</v>
      </c>
      <c r="Z237" s="5">
        <f t="shared" si="273"/>
        <v>4.4999859911807345</v>
      </c>
      <c r="AA237" s="5">
        <f t="shared" si="279"/>
        <v>0</v>
      </c>
      <c r="AB237" s="5">
        <f t="shared" si="262"/>
        <v>4.3139197829458586</v>
      </c>
      <c r="AC237" s="32"/>
      <c r="AD237" s="5">
        <f t="shared" si="285"/>
        <v>191256.63893807915</v>
      </c>
      <c r="AE237" s="5">
        <f t="shared" si="264"/>
        <v>-1912.5663893807916</v>
      </c>
      <c r="AF237" s="5">
        <f t="shared" si="282"/>
        <v>-21033.091426474832</v>
      </c>
      <c r="AG237" s="5">
        <f t="shared" si="288"/>
        <v>-18095.16191070039</v>
      </c>
      <c r="AH237" s="5">
        <f t="shared" si="289"/>
        <v>150215.81921152316</v>
      </c>
      <c r="AI237" s="42">
        <f t="shared" si="283"/>
        <v>0</v>
      </c>
      <c r="AJ237" s="42">
        <f t="shared" si="286"/>
        <v>18575.094965653047</v>
      </c>
      <c r="AK237" s="42">
        <f t="shared" si="290"/>
        <v>168790.91417717622</v>
      </c>
    </row>
    <row r="238" spans="1:39" ht="15" x14ac:dyDescent="0.2">
      <c r="A238" s="48"/>
      <c r="D238" s="1"/>
      <c r="E238" s="1"/>
      <c r="F238" s="1"/>
      <c r="I238" s="2">
        <f t="shared" si="268"/>
        <v>15</v>
      </c>
      <c r="J238" s="11">
        <f t="shared" si="257"/>
        <v>266996.83862083073</v>
      </c>
      <c r="K238" s="11">
        <f t="shared" si="269"/>
        <v>2669.9683862083075</v>
      </c>
      <c r="L238" s="24">
        <f t="shared" si="276"/>
        <v>29362.478335247903</v>
      </c>
      <c r="M238" s="11">
        <f t="shared" si="255"/>
        <v>602229</v>
      </c>
      <c r="N238" s="78">
        <f t="shared" si="258"/>
        <v>0</v>
      </c>
      <c r="O238" s="35">
        <f t="shared" si="259"/>
        <v>0</v>
      </c>
      <c r="P238" s="35">
        <f t="shared" si="281"/>
        <v>6.0222899999999999</v>
      </c>
      <c r="Q238">
        <f t="shared" si="261"/>
        <v>79</v>
      </c>
      <c r="R238" s="45">
        <f>1000*VLOOKUP(Q238, '[1]Mortality (Interventions) H'!$B$8:$AV$128, 25)</f>
        <v>45.332152036610807</v>
      </c>
      <c r="S238" s="46">
        <f>VLOOKUP(I238, '[1]Lapse Rates'!$A$4:$F$24, 3)</f>
        <v>1.0075606E-3</v>
      </c>
      <c r="T238" s="33">
        <f t="shared" si="287"/>
        <v>0.71632548132784357</v>
      </c>
      <c r="U238" s="33">
        <f t="shared" si="277"/>
        <v>3.2472575627252219E-2</v>
      </c>
      <c r="V238" s="39">
        <f t="shared" si="271"/>
        <v>7.217413317619709E-4</v>
      </c>
      <c r="W238" s="32">
        <f t="shared" si="278"/>
        <v>0.68313116436882937</v>
      </c>
      <c r="X238" s="31"/>
      <c r="Y238" s="5">
        <f t="shared" si="284"/>
        <v>0</v>
      </c>
      <c r="Z238" s="5">
        <f t="shared" si="273"/>
        <v>4.3139197829458586</v>
      </c>
      <c r="AA238" s="5">
        <f t="shared" si="279"/>
        <v>0</v>
      </c>
      <c r="AB238" s="5">
        <f t="shared" si="262"/>
        <v>4.1140139798667574</v>
      </c>
      <c r="AC238" s="32"/>
      <c r="AD238" s="5">
        <f t="shared" si="285"/>
        <v>182393.86124984454</v>
      </c>
      <c r="AE238" s="5">
        <f t="shared" si="264"/>
        <v>-1823.9386124984453</v>
      </c>
      <c r="AF238" s="5">
        <f t="shared" si="282"/>
        <v>-20058.424013912427</v>
      </c>
      <c r="AG238" s="5">
        <f t="shared" si="288"/>
        <v>-19555.926747424477</v>
      </c>
      <c r="AH238" s="5">
        <f t="shared" si="289"/>
        <v>140955.5718760092</v>
      </c>
      <c r="AI238" s="42">
        <f t="shared" si="283"/>
        <v>0</v>
      </c>
      <c r="AJ238" s="42">
        <f t="shared" si="286"/>
        <v>17714.33260625436</v>
      </c>
      <c r="AK238" s="42">
        <f t="shared" si="290"/>
        <v>158669.90448226355</v>
      </c>
    </row>
    <row r="239" spans="1:39" ht="15" x14ac:dyDescent="0.2">
      <c r="I239" s="2">
        <f t="shared" si="268"/>
        <v>16</v>
      </c>
      <c r="J239" s="11">
        <f t="shared" si="257"/>
        <v>266996.83862083073</v>
      </c>
      <c r="K239" s="11">
        <f t="shared" si="269"/>
        <v>2669.9683862083075</v>
      </c>
      <c r="L239" s="24">
        <f t="shared" si="276"/>
        <v>29362.478335247903</v>
      </c>
      <c r="M239" s="11">
        <f t="shared" si="255"/>
        <v>602229</v>
      </c>
      <c r="N239" s="78">
        <f t="shared" si="258"/>
        <v>0</v>
      </c>
      <c r="O239" s="35">
        <f t="shared" si="259"/>
        <v>0</v>
      </c>
      <c r="P239" s="35">
        <f t="shared" si="281"/>
        <v>6.0222899999999999</v>
      </c>
      <c r="Q239">
        <f t="shared" si="261"/>
        <v>80</v>
      </c>
      <c r="R239" s="45">
        <f>1000*VLOOKUP(Q239, '[1]Mortality (Interventions) H'!$B$8:$AV$128, 25)</f>
        <v>50.927892859921457</v>
      </c>
      <c r="S239" s="46">
        <f>VLOOKUP(I239, '[1]Lapse Rates'!$A$4:$F$24, 3)</f>
        <v>8.9731130000000002E-4</v>
      </c>
      <c r="T239" s="33">
        <f t="shared" si="287"/>
        <v>0.68313116436882937</v>
      </c>
      <c r="U239" s="33">
        <f t="shared" si="277"/>
        <v>3.4790430748249133E-2</v>
      </c>
      <c r="V239" s="39">
        <f t="shared" si="271"/>
        <v>6.1298131317030801E-4</v>
      </c>
      <c r="W239" s="32">
        <f t="shared" si="278"/>
        <v>0.64772775230740998</v>
      </c>
      <c r="X239" s="31"/>
      <c r="Y239" s="5">
        <f t="shared" si="284"/>
        <v>0</v>
      </c>
      <c r="Z239" s="5">
        <f t="shared" si="273"/>
        <v>4.1140139798667574</v>
      </c>
      <c r="AA239" s="5">
        <f t="shared" si="279"/>
        <v>0</v>
      </c>
      <c r="AB239" s="5">
        <f t="shared" si="262"/>
        <v>3.9008043654433919</v>
      </c>
      <c r="AC239" s="32"/>
      <c r="AD239" s="5">
        <f t="shared" si="285"/>
        <v>172941.26215305497</v>
      </c>
      <c r="AE239" s="5">
        <f t="shared" si="264"/>
        <v>-1729.4126215305498</v>
      </c>
      <c r="AF239" s="5">
        <f t="shared" si="282"/>
        <v>-19018.892094265146</v>
      </c>
      <c r="AG239" s="5">
        <f t="shared" si="288"/>
        <v>-20951.806319087329</v>
      </c>
      <c r="AH239" s="5">
        <f t="shared" si="289"/>
        <v>131241.15111817193</v>
      </c>
      <c r="AI239" s="42">
        <f t="shared" si="283"/>
        <v>0</v>
      </c>
      <c r="AJ239" s="42">
        <f t="shared" si="286"/>
        <v>16796.286023813973</v>
      </c>
      <c r="AK239" s="42">
        <f t="shared" si="290"/>
        <v>148037.43714198589</v>
      </c>
    </row>
    <row r="240" spans="1:39" ht="15" x14ac:dyDescent="0.2">
      <c r="I240" s="2">
        <f t="shared" si="268"/>
        <v>17</v>
      </c>
      <c r="J240" s="11">
        <f t="shared" si="257"/>
        <v>266996.83862083073</v>
      </c>
      <c r="K240" s="11">
        <f t="shared" si="269"/>
        <v>2669.9683862083075</v>
      </c>
      <c r="L240" s="24">
        <f t="shared" si="276"/>
        <v>29362.478335247903</v>
      </c>
      <c r="M240" s="11">
        <f t="shared" si="255"/>
        <v>602229</v>
      </c>
      <c r="N240" s="78">
        <f t="shared" si="258"/>
        <v>0</v>
      </c>
      <c r="O240" s="35">
        <f t="shared" si="259"/>
        <v>0</v>
      </c>
      <c r="P240" s="35">
        <f t="shared" si="281"/>
        <v>6.0222899999999999</v>
      </c>
      <c r="Q240">
        <f t="shared" si="261"/>
        <v>81</v>
      </c>
      <c r="R240" s="45">
        <f>1000*VLOOKUP(Q240, '[1]Mortality (Interventions) H'!$B$8:$AV$128, 25)</f>
        <v>57.085864712182698</v>
      </c>
      <c r="S240" s="46">
        <f>VLOOKUP(I240, '[1]Lapse Rates'!$A$4:$F$24, 3)</f>
        <v>7.4594940000000001E-4</v>
      </c>
      <c r="T240" s="33">
        <f t="shared" si="287"/>
        <v>0.64772775230740998</v>
      </c>
      <c r="U240" s="33">
        <f t="shared" si="277"/>
        <v>3.6976098838546988E-2</v>
      </c>
      <c r="V240" s="39">
        <f t="shared" si="271"/>
        <v>4.8317212819706107E-4</v>
      </c>
      <c r="W240" s="32">
        <f t="shared" si="278"/>
        <v>0.61026848134066591</v>
      </c>
      <c r="X240" s="31"/>
      <c r="Y240" s="5">
        <f t="shared" si="284"/>
        <v>0</v>
      </c>
      <c r="Z240" s="5">
        <f t="shared" si="273"/>
        <v>3.9008043654433919</v>
      </c>
      <c r="AA240" s="5">
        <f t="shared" si="279"/>
        <v>0</v>
      </c>
      <c r="AB240" s="5">
        <f t="shared" si="262"/>
        <v>3.6752137724930787</v>
      </c>
      <c r="AC240" s="32"/>
      <c r="AD240" s="5">
        <f t="shared" si="285"/>
        <v>162939.75522789324</v>
      </c>
      <c r="AE240" s="5">
        <f t="shared" si="264"/>
        <v>-1629.3975522789324</v>
      </c>
      <c r="AF240" s="5">
        <f t="shared" si="282"/>
        <v>-17918.99506204994</v>
      </c>
      <c r="AG240" s="5">
        <f t="shared" si="288"/>
        <v>-22268.079027439315</v>
      </c>
      <c r="AH240" s="5">
        <f t="shared" si="289"/>
        <v>121123.28358612504</v>
      </c>
      <c r="AI240" s="42">
        <f t="shared" si="283"/>
        <v>0</v>
      </c>
      <c r="AJ240" s="42">
        <f t="shared" si="286"/>
        <v>15824.928756886013</v>
      </c>
      <c r="AK240" s="42">
        <f t="shared" si="290"/>
        <v>136948.21234301105</v>
      </c>
    </row>
    <row r="241" spans="1:39" ht="15" x14ac:dyDescent="0.2">
      <c r="I241" s="2">
        <f t="shared" si="268"/>
        <v>18</v>
      </c>
      <c r="J241" s="11">
        <f t="shared" si="257"/>
        <v>266996.83862083073</v>
      </c>
      <c r="K241" s="11">
        <f t="shared" si="269"/>
        <v>2669.9683862083075</v>
      </c>
      <c r="L241" s="24">
        <f t="shared" si="276"/>
        <v>29362.478335247903</v>
      </c>
      <c r="M241" s="11">
        <f t="shared" si="255"/>
        <v>602229</v>
      </c>
      <c r="N241" s="78">
        <f t="shared" si="258"/>
        <v>0</v>
      </c>
      <c r="O241" s="35">
        <f t="shared" si="259"/>
        <v>0</v>
      </c>
      <c r="P241" s="35">
        <f t="shared" si="281"/>
        <v>6.0222899999999999</v>
      </c>
      <c r="Q241">
        <f t="shared" si="261"/>
        <v>82</v>
      </c>
      <c r="R241" s="45">
        <f>1000*VLOOKUP(Q241, '[1]Mortality (Interventions) H'!$B$8:$AV$128, 25)</f>
        <v>64.020293263365716</v>
      </c>
      <c r="S241" s="46">
        <f>VLOOKUP(I241, '[1]Lapse Rates'!$A$4:$F$24, 3)</f>
        <v>5.9837330000000002E-4</v>
      </c>
      <c r="T241" s="33">
        <f t="shared" si="287"/>
        <v>0.61026848134066591</v>
      </c>
      <c r="U241" s="33">
        <f t="shared" si="277"/>
        <v>3.9069567144818261E-2</v>
      </c>
      <c r="V241" s="39">
        <f t="shared" si="271"/>
        <v>3.651683650658027E-4</v>
      </c>
      <c r="W241" s="32">
        <f t="shared" si="278"/>
        <v>0.57083374583078184</v>
      </c>
      <c r="X241" s="31"/>
      <c r="Y241" s="5">
        <f t="shared" si="284"/>
        <v>0</v>
      </c>
      <c r="Z241" s="5">
        <f t="shared" si="273"/>
        <v>3.6752137724930787</v>
      </c>
      <c r="AA241" s="5">
        <f t="shared" si="279"/>
        <v>0</v>
      </c>
      <c r="AB241" s="5">
        <f t="shared" si="262"/>
        <v>3.4377263591792593</v>
      </c>
      <c r="AC241" s="32"/>
      <c r="AD241" s="5">
        <f t="shared" si="285"/>
        <v>152410.80551490557</v>
      </c>
      <c r="AE241" s="5">
        <f t="shared" si="264"/>
        <v>-1524.1080551490556</v>
      </c>
      <c r="AF241" s="5">
        <f t="shared" si="282"/>
        <v>-16761.09349498474</v>
      </c>
      <c r="AG241" s="5">
        <f t="shared" si="288"/>
        <v>-23528.826352056756</v>
      </c>
      <c r="AH241" s="5">
        <f t="shared" si="289"/>
        <v>110596.77761271503</v>
      </c>
      <c r="AI241" s="42">
        <f t="shared" si="283"/>
        <v>0</v>
      </c>
      <c r="AJ241" s="42">
        <f t="shared" si="286"/>
        <v>14802.345559273195</v>
      </c>
      <c r="AK241" s="42">
        <f t="shared" si="290"/>
        <v>125399.12317198822</v>
      </c>
    </row>
    <row r="242" spans="1:39" ht="15" x14ac:dyDescent="0.2">
      <c r="I242" s="2">
        <f t="shared" si="268"/>
        <v>19</v>
      </c>
      <c r="J242" s="11">
        <f t="shared" si="257"/>
        <v>266996.83862083073</v>
      </c>
      <c r="K242" s="11">
        <f t="shared" si="269"/>
        <v>2669.9683862083075</v>
      </c>
      <c r="L242" s="24">
        <f t="shared" si="276"/>
        <v>29362.478335247903</v>
      </c>
      <c r="M242" s="11">
        <f t="shared" si="255"/>
        <v>602229</v>
      </c>
      <c r="N242" s="78">
        <f t="shared" si="258"/>
        <v>0</v>
      </c>
      <c r="O242" s="35">
        <f t="shared" si="259"/>
        <v>0</v>
      </c>
      <c r="P242" s="35">
        <f t="shared" si="281"/>
        <v>6.0222899999999999</v>
      </c>
      <c r="Q242">
        <f t="shared" si="261"/>
        <v>83</v>
      </c>
      <c r="R242" s="45">
        <f>1000*VLOOKUP(Q242, '[1]Mortality (Interventions) H'!$B$8:$AV$128, 25)</f>
        <v>71.819538963185437</v>
      </c>
      <c r="S242" s="46">
        <f>VLOOKUP(I242, '[1]Lapse Rates'!$A$4:$F$24, 3)</f>
        <v>4.66450453E-2</v>
      </c>
      <c r="T242" s="33">
        <f t="shared" si="287"/>
        <v>0.57083374583078184</v>
      </c>
      <c r="U242" s="33">
        <f t="shared" si="277"/>
        <v>4.0997016450194927E-2</v>
      </c>
      <c r="V242" s="39">
        <f t="shared" si="271"/>
        <v>2.6626565933045503E-2</v>
      </c>
      <c r="W242" s="32">
        <f t="shared" si="278"/>
        <v>0.50321016344754144</v>
      </c>
      <c r="X242" s="31"/>
      <c r="Y242" s="5">
        <f t="shared" si="284"/>
        <v>0</v>
      </c>
      <c r="Z242" s="5">
        <f t="shared" si="273"/>
        <v>3.4377263591792593</v>
      </c>
      <c r="AA242" s="5">
        <f t="shared" si="279"/>
        <v>0</v>
      </c>
      <c r="AB242" s="5">
        <f t="shared" si="262"/>
        <v>3.0304775352284943</v>
      </c>
      <c r="AC242" s="32"/>
      <c r="AD242" s="5">
        <f t="shared" si="285"/>
        <v>134355.52280236507</v>
      </c>
      <c r="AE242" s="5">
        <f t="shared" si="264"/>
        <v>-1343.5552280236509</v>
      </c>
      <c r="AF242" s="5">
        <f t="shared" si="282"/>
        <v>-14775.497522304991</v>
      </c>
      <c r="AG242" s="5">
        <f t="shared" si="288"/>
        <v>-24689.592219784441</v>
      </c>
      <c r="AH242" s="5">
        <f t="shared" si="289"/>
        <v>93546.877832251979</v>
      </c>
      <c r="AI242" s="42">
        <f t="shared" si="283"/>
        <v>0</v>
      </c>
      <c r="AJ242" s="42">
        <f t="shared" si="286"/>
        <v>13048.811259998729</v>
      </c>
      <c r="AK242" s="42">
        <f t="shared" si="290"/>
        <v>106595.68909225072</v>
      </c>
    </row>
    <row r="243" spans="1:39" ht="15" x14ac:dyDescent="0.2">
      <c r="I243" s="2">
        <f t="shared" si="268"/>
        <v>20</v>
      </c>
      <c r="J243" s="11">
        <f t="shared" si="257"/>
        <v>266996.83862083073</v>
      </c>
      <c r="K243" s="11">
        <f t="shared" si="269"/>
        <v>2669.9683862083075</v>
      </c>
      <c r="L243" s="24">
        <f t="shared" si="276"/>
        <v>29362.478335247903</v>
      </c>
      <c r="M243" s="11">
        <f t="shared" si="255"/>
        <v>602229</v>
      </c>
      <c r="N243" s="78">
        <f t="shared" si="258"/>
        <v>0</v>
      </c>
      <c r="O243" s="35">
        <f t="shared" si="259"/>
        <v>0</v>
      </c>
      <c r="P243" s="35">
        <f t="shared" si="281"/>
        <v>6.0222899999999999</v>
      </c>
      <c r="Q243">
        <f t="shared" si="261"/>
        <v>84</v>
      </c>
      <c r="R243" s="45">
        <f>1000*VLOOKUP(Q243, '[1]Mortality (Interventions) H'!$B$8:$AV$128, 25)</f>
        <v>80.623488748492804</v>
      </c>
      <c r="S243" s="46">
        <f>VLOOKUP(I243, '[1]Lapse Rates'!$A$4:$F$24, 3)</f>
        <v>0</v>
      </c>
      <c r="T243" s="33">
        <f t="shared" si="287"/>
        <v>0.50321016344754144</v>
      </c>
      <c r="U243" s="33">
        <f t="shared" si="277"/>
        <v>4.057055895084008E-2</v>
      </c>
      <c r="V243" s="39">
        <f t="shared" si="271"/>
        <v>0</v>
      </c>
      <c r="W243" s="32">
        <f t="shared" si="278"/>
        <v>0.46263960449670138</v>
      </c>
      <c r="X243" s="31"/>
      <c r="Y243" s="5">
        <f t="shared" si="284"/>
        <v>0</v>
      </c>
      <c r="Z243" s="5">
        <f t="shared" si="273"/>
        <v>3.0304775352284943</v>
      </c>
      <c r="AA243" s="5">
        <f t="shared" si="279"/>
        <v>0</v>
      </c>
      <c r="AB243" s="5">
        <f t="shared" si="262"/>
        <v>2.78614986376444</v>
      </c>
      <c r="AC243" s="32"/>
      <c r="AD243" s="5">
        <f>$W243*J243</f>
        <v>123523.31182141074</v>
      </c>
      <c r="AE243" s="5">
        <f t="shared" si="264"/>
        <v>-1235.2331182141074</v>
      </c>
      <c r="AF243" s="5">
        <f t="shared" si="282"/>
        <v>-13584.245364062053</v>
      </c>
      <c r="AG243" s="5">
        <f t="shared" si="288"/>
        <v>-24432.767146405469</v>
      </c>
      <c r="AH243" s="5">
        <f t="shared" si="289"/>
        <v>84271.066192729108</v>
      </c>
      <c r="AI243" s="42">
        <f t="shared" si="283"/>
        <v>0</v>
      </c>
      <c r="AJ243" s="42">
        <f t="shared" si="286"/>
        <v>11996.757810629797</v>
      </c>
      <c r="AK243" s="42">
        <f t="shared" si="290"/>
        <v>96267.82400335891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4445016.065344804</v>
      </c>
      <c r="AE246" s="21">
        <f t="shared" ref="AE246:AK246" si="291">SUM(AE223:AE243)</f>
        <v>-145945.3070518196</v>
      </c>
      <c r="AF246" s="21">
        <f t="shared" si="291"/>
        <v>-467879.48857573373</v>
      </c>
      <c r="AG246" s="21">
        <f t="shared" si="291"/>
        <v>-289229.12174048205</v>
      </c>
      <c r="AH246" s="21">
        <f t="shared" si="291"/>
        <v>3541962.1479767682</v>
      </c>
      <c r="AI246" s="21">
        <f t="shared" si="291"/>
        <v>0</v>
      </c>
      <c r="AJ246" s="21">
        <f t="shared" si="291"/>
        <v>406032.96967875154</v>
      </c>
      <c r="AK246" s="21">
        <f t="shared" si="291"/>
        <v>3947995.1176555208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2240190.305345641</v>
      </c>
      <c r="AE248" s="21">
        <f t="shared" ref="AE248:AK248" si="292">AE223+NPV($D$6,AE224:AE243)</f>
        <v>-124132.32691937564</v>
      </c>
      <c r="AF248" s="21">
        <f t="shared" si="292"/>
        <v>-227995.31621081458</v>
      </c>
      <c r="AG248" s="21">
        <f t="shared" si="292"/>
        <v>-98413.032836073602</v>
      </c>
      <c r="AH248" s="21">
        <f t="shared" si="292"/>
        <v>1789649.6293793772</v>
      </c>
      <c r="AI248" s="21">
        <f t="shared" si="292"/>
        <v>0</v>
      </c>
      <c r="AJ248" s="21">
        <f t="shared" si="292"/>
        <v>191874.32952541151</v>
      </c>
      <c r="AK248" s="21">
        <f t="shared" si="292"/>
        <v>1981523.9589047884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3312916.2196134171</v>
      </c>
      <c r="AE250" s="21">
        <f t="shared" ref="AE250:AK250" si="293">AE223+NPV($D$7,AE224:AE243)</f>
        <v>-134716.86789618398</v>
      </c>
      <c r="AF250" s="21">
        <f t="shared" si="293"/>
        <v>-344396.82745171647</v>
      </c>
      <c r="AG250" s="21">
        <f t="shared" si="293"/>
        <v>-185409.74377076831</v>
      </c>
      <c r="AH250" s="21">
        <f t="shared" si="293"/>
        <v>2648392.7804947477</v>
      </c>
      <c r="AI250" s="21">
        <f t="shared" si="293"/>
        <v>0</v>
      </c>
      <c r="AJ250" s="21">
        <f t="shared" si="293"/>
        <v>296072.86643683648</v>
      </c>
      <c r="AK250" s="21">
        <f t="shared" si="293"/>
        <v>2944465.6469315849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251393.92543828985</v>
      </c>
    </row>
    <row r="254" spans="1:39" ht="15" x14ac:dyDescent="0.2">
      <c r="G254" s="58" t="s">
        <v>117</v>
      </c>
      <c r="H254" s="57"/>
      <c r="I254" s="57"/>
      <c r="J254" s="11">
        <f>H$253</f>
        <v>251393.92543828985</v>
      </c>
      <c r="K254" s="11">
        <f>J254*$C$10</f>
        <v>100557.57017531595</v>
      </c>
      <c r="L254" s="24">
        <f>$C$263</f>
        <v>35191.427204688625</v>
      </c>
      <c r="M254" s="11">
        <f t="shared" ref="M254:M274" si="29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95">O254*W254</f>
        <v>0</v>
      </c>
      <c r="AB254" s="5">
        <f>P254*W254</f>
        <v>6.0222899999999999</v>
      </c>
      <c r="AC254" s="32"/>
      <c r="AD254" s="5">
        <f>$W254*J254</f>
        <v>251393.92543828985</v>
      </c>
      <c r="AE254" s="5">
        <f>-$W254*K254</f>
        <v>-100557.57017531595</v>
      </c>
      <c r="AF254" s="5">
        <f>-$W254*L254</f>
        <v>-35191.427204688625</v>
      </c>
      <c r="AG254" s="5"/>
      <c r="AH254" s="5">
        <f>SUM(AD254:AG254)</f>
        <v>115644.92805828527</v>
      </c>
      <c r="AI254" s="42">
        <f>Y254-AA254</f>
        <v>0</v>
      </c>
      <c r="AJ254" s="42"/>
      <c r="AK254" s="42">
        <f>SUM(AH254:AJ254)</f>
        <v>115644.92805828527</v>
      </c>
      <c r="AL254" s="6" t="s">
        <v>39</v>
      </c>
      <c r="AM254" s="36">
        <f>AK281</f>
        <v>2776034.6166524445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96">H$253</f>
        <v>251393.92543828985</v>
      </c>
      <c r="K255" s="11"/>
      <c r="L255" s="24"/>
      <c r="M255" s="11">
        <f t="shared" si="294"/>
        <v>602229</v>
      </c>
      <c r="N255" s="78">
        <f t="shared" ref="N255:N274" si="297">N223</f>
        <v>0</v>
      </c>
      <c r="O255" s="35">
        <f t="shared" ref="O255:O274" si="298">M255*N255/1000</f>
        <v>0</v>
      </c>
      <c r="P255" s="35">
        <f t="shared" ref="P255:P256" si="299">$H$14*M255/1000</f>
        <v>6.0222899999999999</v>
      </c>
      <c r="Q255">
        <f t="shared" ref="Q255:Q274" si="300">Q5</f>
        <v>65</v>
      </c>
      <c r="R255" s="45">
        <f>1000*VLOOKUP(Q255, '[1]Mortality (Interventions) H'!$B$8:$AV$128, 28)</f>
        <v>9.9906315450531995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9.9906315450532003E-3</v>
      </c>
      <c r="V255" s="39">
        <f>MIN(S255*T255,T255-U255)</f>
        <v>3.4608985999999998E-3</v>
      </c>
      <c r="W255" s="32">
        <f>T255-SUM(U255:V255)</f>
        <v>0.98654846985494682</v>
      </c>
      <c r="X255" s="32"/>
      <c r="Y255" s="5">
        <f>AA254</f>
        <v>0</v>
      </c>
      <c r="Z255" s="5">
        <f>AB254</f>
        <v>6.0222899999999999</v>
      </c>
      <c r="AA255" s="5">
        <f t="shared" si="295"/>
        <v>0</v>
      </c>
      <c r="AB255" s="5">
        <f t="shared" ref="AB255:AB274" si="301">P255*W255</f>
        <v>5.9412809845227477</v>
      </c>
      <c r="AC255" s="32"/>
      <c r="AD255" s="5">
        <f t="shared" ref="AD255:AD257" si="302">$W255*J255</f>
        <v>248012.29247197343</v>
      </c>
      <c r="AE255" s="5">
        <f t="shared" ref="AE255:AE274" si="303">-$W255*K255</f>
        <v>0</v>
      </c>
      <c r="AF255" s="5">
        <f t="shared" ref="AF255:AF256" si="304">-$W255*L255</f>
        <v>0</v>
      </c>
      <c r="AG255" s="5">
        <f>-U255*M255</f>
        <v>-6016.6480447458434</v>
      </c>
      <c r="AH255" s="5">
        <f t="shared" ref="AH255:AH263" si="305">SUM(AD255:AG255)</f>
        <v>241995.64442722758</v>
      </c>
      <c r="AI255" s="42">
        <f>-M255*$W254*(N255-N254)/1000</f>
        <v>0</v>
      </c>
      <c r="AJ255" s="42">
        <f>$D$6*SUM(Y255:Z255,AD255:AE255)</f>
        <v>24330.596678149595</v>
      </c>
      <c r="AK255" s="42">
        <f t="shared" ref="AK255" si="306">SUM(AH255:AJ255)</f>
        <v>266326.24110537721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307">I255+1</f>
        <v>2</v>
      </c>
      <c r="J256" s="11">
        <f t="shared" si="296"/>
        <v>251393.92543828985</v>
      </c>
      <c r="K256" s="11">
        <f t="shared" ref="K256:K274" si="308">J256*$C$11</f>
        <v>2513.9392543828985</v>
      </c>
      <c r="L256" s="24">
        <f>$C$264</f>
        <v>27649.609441539931</v>
      </c>
      <c r="M256" s="11">
        <f t="shared" si="294"/>
        <v>602229</v>
      </c>
      <c r="N256" s="78">
        <f t="shared" si="297"/>
        <v>0</v>
      </c>
      <c r="O256" s="35">
        <f t="shared" si="298"/>
        <v>0</v>
      </c>
      <c r="P256" s="35">
        <f t="shared" si="299"/>
        <v>6.0222899999999999</v>
      </c>
      <c r="Q256">
        <f t="shared" si="300"/>
        <v>66</v>
      </c>
      <c r="R256" s="45">
        <f>1000*VLOOKUP(Q256, '[1]Mortality (Interventions) H'!$B$8:$AV$128, 28)</f>
        <v>10.981941834704102</v>
      </c>
      <c r="S256" s="46">
        <f>VLOOKUP(I256, '[1]Lapse Rates'!$A$4:$F$24, 3)</f>
        <v>3.2267923000000001E-3</v>
      </c>
      <c r="T256" s="33">
        <f t="shared" ref="T256:T258" si="309">W255</f>
        <v>0.98654846985494682</v>
      </c>
      <c r="U256" s="33">
        <f>T256*R256/1000</f>
        <v>1.0834217913063359E-2</v>
      </c>
      <c r="V256" s="39">
        <f t="shared" ref="V256:V274" si="310">MIN(S256*T256,T256-U256)</f>
        <v>3.1833870061047246E-3</v>
      </c>
      <c r="W256" s="32">
        <f>T256-SUM(U256:V256)</f>
        <v>0.97253086493577878</v>
      </c>
      <c r="X256" s="32"/>
      <c r="Y256" s="5">
        <f t="shared" ref="Y256:Y257" si="311">AA255</f>
        <v>0</v>
      </c>
      <c r="Z256" s="5">
        <f t="shared" ref="Z256:Z274" si="312">AB255</f>
        <v>5.9412809845227477</v>
      </c>
      <c r="AA256" s="5">
        <f>O256*W256</f>
        <v>0</v>
      </c>
      <c r="AB256" s="5">
        <f t="shared" si="301"/>
        <v>5.8568629025940915</v>
      </c>
      <c r="AC256" s="32"/>
      <c r="AD256" s="5">
        <f t="shared" si="302"/>
        <v>244488.3517461007</v>
      </c>
      <c r="AE256" s="5">
        <f t="shared" si="303"/>
        <v>-2444.8835174610072</v>
      </c>
      <c r="AF256" s="5">
        <f t="shared" si="304"/>
        <v>-26890.098585317304</v>
      </c>
      <c r="AG256" s="5">
        <f t="shared" ref="AG256:AG259" si="313">-U256*M256</f>
        <v>-6524.680219566234</v>
      </c>
      <c r="AH256" s="5">
        <f t="shared" si="305"/>
        <v>208628.68942375612</v>
      </c>
      <c r="AI256" s="42">
        <f>-M256*($W255*N256-$W254*N255)/1000</f>
        <v>0</v>
      </c>
      <c r="AJ256" s="42">
        <f t="shared" ref="AJ256:AJ257" si="314">$D$6*SUM(Y256:Z256,AD256:AE256)</f>
        <v>23745.047072894136</v>
      </c>
      <c r="AK256" s="42">
        <f>SUM(AH256:AJ256)</f>
        <v>232373.73649665026</v>
      </c>
      <c r="AL256" s="48" t="s">
        <v>59</v>
      </c>
      <c r="AM256" s="54">
        <f>AK281/AD281</f>
        <v>0.88673819783004282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307"/>
        <v>3</v>
      </c>
      <c r="J257" s="11">
        <f t="shared" si="296"/>
        <v>251393.92543828985</v>
      </c>
      <c r="K257" s="11">
        <f t="shared" si="308"/>
        <v>2513.9392543828985</v>
      </c>
      <c r="L257" s="24">
        <f t="shared" ref="L257:L274" si="315">$C$264</f>
        <v>27649.609441539931</v>
      </c>
      <c r="M257" s="11">
        <f t="shared" si="294"/>
        <v>602229</v>
      </c>
      <c r="N257" s="78">
        <f t="shared" si="297"/>
        <v>0</v>
      </c>
      <c r="O257" s="35">
        <f t="shared" si="298"/>
        <v>0</v>
      </c>
      <c r="P257" s="35">
        <f>$H$14*M257/1000</f>
        <v>6.0222899999999999</v>
      </c>
      <c r="Q257">
        <f t="shared" si="300"/>
        <v>67</v>
      </c>
      <c r="R257" s="45">
        <f>1000*VLOOKUP(Q257, '[1]Mortality (Interventions) H'!$B$8:$AV$128, 28)</f>
        <v>12.041800839019547</v>
      </c>
      <c r="S257" s="46">
        <f>VLOOKUP(I257, '[1]Lapse Rates'!$A$4:$F$24, 3)</f>
        <v>2.9657235000000001E-3</v>
      </c>
      <c r="T257" s="33">
        <f t="shared" si="309"/>
        <v>0.97253086493577878</v>
      </c>
      <c r="U257" s="33">
        <f t="shared" ref="U257:U274" si="316">T257*R257/1000</f>
        <v>1.1711022985356067E-2</v>
      </c>
      <c r="V257" s="39">
        <f t="shared" si="310"/>
        <v>2.8842576406153653E-3</v>
      </c>
      <c r="W257" s="32">
        <f t="shared" ref="W257:W274" si="317">T257-SUM(U257:V257)</f>
        <v>0.9579355843098073</v>
      </c>
      <c r="X257" s="32"/>
      <c r="Y257" s="5">
        <f t="shared" si="311"/>
        <v>0</v>
      </c>
      <c r="Z257" s="5">
        <f t="shared" si="312"/>
        <v>5.8568629025940915</v>
      </c>
      <c r="AA257" s="5">
        <f t="shared" ref="AA257:AA274" si="318">O257*W257</f>
        <v>0</v>
      </c>
      <c r="AB257" s="5">
        <f t="shared" si="301"/>
        <v>5.7689658900331091</v>
      </c>
      <c r="AC257" s="32"/>
      <c r="AD257" s="5">
        <f t="shared" si="302"/>
        <v>240819.18685666431</v>
      </c>
      <c r="AE257" s="5">
        <f t="shared" si="303"/>
        <v>-2408.1918685666433</v>
      </c>
      <c r="AF257" s="5">
        <f>-$W257*L257</f>
        <v>-26486.544776319519</v>
      </c>
      <c r="AG257" s="5">
        <f t="shared" si="313"/>
        <v>-7052.7176614479995</v>
      </c>
      <c r="AH257" s="5">
        <f t="shared" si="305"/>
        <v>204871.73255033014</v>
      </c>
      <c r="AI257" s="42">
        <f>-M257*($W256*N257-$W255*N256)/1000</f>
        <v>0</v>
      </c>
      <c r="AJ257" s="42">
        <f t="shared" si="314"/>
        <v>23388.693166583125</v>
      </c>
      <c r="AK257" s="42">
        <f t="shared" ref="AK257:AK264" si="319">SUM(AH257:AJ257)</f>
        <v>228260.42571691328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307"/>
        <v>4</v>
      </c>
      <c r="J258" s="11">
        <f t="shared" si="296"/>
        <v>251393.92543828985</v>
      </c>
      <c r="K258" s="11">
        <f t="shared" si="308"/>
        <v>2513.9392543828985</v>
      </c>
      <c r="L258" s="24">
        <f t="shared" si="315"/>
        <v>27649.609441539931</v>
      </c>
      <c r="M258" s="11">
        <f t="shared" si="294"/>
        <v>602229</v>
      </c>
      <c r="N258" s="78">
        <f t="shared" si="297"/>
        <v>0</v>
      </c>
      <c r="O258" s="35">
        <f t="shared" si="298"/>
        <v>0</v>
      </c>
      <c r="P258" s="35">
        <f t="shared" ref="P258:P274" si="320">$H$14*M258/1000</f>
        <v>6.0222899999999999</v>
      </c>
      <c r="Q258">
        <f t="shared" si="300"/>
        <v>68</v>
      </c>
      <c r="R258" s="45">
        <f>1000*VLOOKUP(Q258, '[1]Mortality (Interventions) H'!$B$8:$AV$128, 28)</f>
        <v>13.170577194611898</v>
      </c>
      <c r="S258" s="46">
        <f>VLOOKUP(I258, '[1]Lapse Rates'!$A$4:$F$24, 3)</f>
        <v>2.7812204999999998E-3</v>
      </c>
      <c r="T258" s="33">
        <f t="shared" si="309"/>
        <v>0.9579355843098073</v>
      </c>
      <c r="U258" s="33">
        <f t="shared" si="316"/>
        <v>1.2616564560617971E-2</v>
      </c>
      <c r="V258" s="39">
        <f t="shared" si="310"/>
        <v>2.6642300847619141E-3</v>
      </c>
      <c r="W258" s="32">
        <f t="shared" si="317"/>
        <v>0.94265478966442739</v>
      </c>
      <c r="X258" s="32"/>
      <c r="Y258" s="5">
        <f>AA257</f>
        <v>0</v>
      </c>
      <c r="Z258" s="5">
        <f t="shared" si="312"/>
        <v>5.7689658900331091</v>
      </c>
      <c r="AA258" s="5">
        <f t="shared" si="318"/>
        <v>0</v>
      </c>
      <c r="AB258" s="5">
        <f t="shared" si="301"/>
        <v>5.6769405132481845</v>
      </c>
      <c r="AC258" s="32"/>
      <c r="AD258" s="5">
        <f>$W258*J258</f>
        <v>236977.68790694585</v>
      </c>
      <c r="AE258" s="5">
        <f t="shared" si="303"/>
        <v>-2369.7768790694586</v>
      </c>
      <c r="AF258" s="5">
        <f t="shared" ref="AF258:AF274" si="321">-$W258*L258</f>
        <v>-26064.036772418389</v>
      </c>
      <c r="AG258" s="5">
        <f t="shared" si="313"/>
        <v>-7598.0610587763995</v>
      </c>
      <c r="AH258" s="5">
        <f t="shared" si="305"/>
        <v>200945.81319668161</v>
      </c>
      <c r="AI258" s="42">
        <f t="shared" ref="AI258:AI274" si="322">-M258*($W257*N258-$W256*N257)/1000</f>
        <v>0</v>
      </c>
      <c r="AJ258" s="42">
        <f>$D$6*SUM(Y258:Z258,AD258:AE258)</f>
        <v>23015.602007388487</v>
      </c>
      <c r="AK258" s="42">
        <f t="shared" si="319"/>
        <v>223961.4152040701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307"/>
        <v>5</v>
      </c>
      <c r="J259" s="11">
        <f t="shared" si="296"/>
        <v>251393.92543828985</v>
      </c>
      <c r="K259" s="11">
        <f t="shared" si="308"/>
        <v>2513.9392543828985</v>
      </c>
      <c r="L259" s="24">
        <f t="shared" si="315"/>
        <v>27649.609441539931</v>
      </c>
      <c r="M259" s="11">
        <f t="shared" si="294"/>
        <v>602229</v>
      </c>
      <c r="N259" s="78">
        <f t="shared" si="297"/>
        <v>0</v>
      </c>
      <c r="O259" s="35">
        <f t="shared" si="298"/>
        <v>0</v>
      </c>
      <c r="P259" s="35">
        <f t="shared" si="320"/>
        <v>6.0222899999999999</v>
      </c>
      <c r="Q259">
        <f t="shared" si="300"/>
        <v>69</v>
      </c>
      <c r="R259" s="45">
        <f>1000*VLOOKUP(Q259, '[1]Mortality (Interventions) H'!$B$8:$AV$128, 28)</f>
        <v>14.441885275100303</v>
      </c>
      <c r="S259" s="46">
        <f>VLOOKUP(I259, '[1]Lapse Rates'!$A$4:$F$24, 3)</f>
        <v>2.4845683E-3</v>
      </c>
      <c r="T259" s="33">
        <f>W258</f>
        <v>0.94265478966442739</v>
      </c>
      <c r="U259" s="33">
        <f t="shared" si="316"/>
        <v>1.3613712326357467E-2</v>
      </c>
      <c r="V259" s="39">
        <f t="shared" si="310"/>
        <v>2.3420902082434041E-3</v>
      </c>
      <c r="W259" s="32">
        <f t="shared" si="317"/>
        <v>0.92669898712982657</v>
      </c>
      <c r="X259" s="32"/>
      <c r="Y259" s="5">
        <f t="shared" ref="Y259:Y274" si="323">AA258</f>
        <v>0</v>
      </c>
      <c r="Z259" s="5">
        <f t="shared" si="312"/>
        <v>5.6769405132481845</v>
      </c>
      <c r="AA259" s="5">
        <f t="shared" si="318"/>
        <v>0</v>
      </c>
      <c r="AB259" s="5">
        <f t="shared" si="301"/>
        <v>5.5808500432020836</v>
      </c>
      <c r="AC259" s="32"/>
      <c r="AD259" s="5">
        <f t="shared" ref="AD259:AD273" si="324">$W259*J259</f>
        <v>232966.49607425433</v>
      </c>
      <c r="AE259" s="5">
        <f t="shared" si="303"/>
        <v>-2329.6649607425434</v>
      </c>
      <c r="AF259" s="5">
        <f t="shared" si="321"/>
        <v>-25622.865064010344</v>
      </c>
      <c r="AG259" s="5">
        <f t="shared" si="313"/>
        <v>-8198.5723605899311</v>
      </c>
      <c r="AH259" s="5">
        <f t="shared" si="305"/>
        <v>196815.39368891151</v>
      </c>
      <c r="AI259" s="42">
        <f t="shared" si="322"/>
        <v>0</v>
      </c>
      <c r="AJ259" s="42">
        <f t="shared" ref="AJ259:AJ274" si="325">$D$6*SUM(Y259:Z259,AD259:AE259)</f>
        <v>22626.030040099857</v>
      </c>
      <c r="AK259" s="42">
        <f t="shared" si="319"/>
        <v>219441.42372901138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307"/>
        <v>6</v>
      </c>
      <c r="J260" s="11">
        <f t="shared" si="296"/>
        <v>251393.92543828985</v>
      </c>
      <c r="K260" s="11">
        <f t="shared" si="308"/>
        <v>2513.9392543828985</v>
      </c>
      <c r="L260" s="24">
        <f t="shared" si="315"/>
        <v>27649.609441539931</v>
      </c>
      <c r="M260" s="11">
        <f t="shared" si="294"/>
        <v>602229</v>
      </c>
      <c r="N260" s="78">
        <f t="shared" si="297"/>
        <v>0</v>
      </c>
      <c r="O260" s="35">
        <f t="shared" si="298"/>
        <v>0</v>
      </c>
      <c r="P260" s="35">
        <f t="shared" si="320"/>
        <v>6.0222899999999999</v>
      </c>
      <c r="Q260">
        <f t="shared" si="300"/>
        <v>70</v>
      </c>
      <c r="R260" s="45">
        <f>1000*VLOOKUP(Q260, '[1]Mortality (Interventions) H'!$B$8:$AV$128, 28)</f>
        <v>15.87602456056374</v>
      </c>
      <c r="S260" s="46">
        <f>VLOOKUP(I260, '[1]Lapse Rates'!$A$4:$F$24, 3)</f>
        <v>2.4510465999999999E-3</v>
      </c>
      <c r="T260" s="33">
        <f t="shared" ref="T260:T274" si="326">W259</f>
        <v>0.92669898712982657</v>
      </c>
      <c r="U260" s="33">
        <f t="shared" si="316"/>
        <v>1.471229587992267E-2</v>
      </c>
      <c r="V260" s="39">
        <f t="shared" si="310"/>
        <v>2.2713824016280049E-3</v>
      </c>
      <c r="W260" s="32">
        <f t="shared" si="317"/>
        <v>0.90971530884827589</v>
      </c>
      <c r="X260" s="32"/>
      <c r="Y260" s="5">
        <f t="shared" si="323"/>
        <v>0</v>
      </c>
      <c r="Z260" s="5">
        <f t="shared" si="312"/>
        <v>5.5808500432020836</v>
      </c>
      <c r="AA260" s="5">
        <f t="shared" si="318"/>
        <v>0</v>
      </c>
      <c r="AB260" s="5">
        <f t="shared" si="301"/>
        <v>5.4785694073238833</v>
      </c>
      <c r="AC260" s="32"/>
      <c r="AD260" s="5">
        <f t="shared" si="324"/>
        <v>228696.9025226743</v>
      </c>
      <c r="AE260" s="5">
        <f t="shared" si="303"/>
        <v>-2286.9690252267428</v>
      </c>
      <c r="AF260" s="5">
        <f t="shared" si="321"/>
        <v>-25153.272992644703</v>
      </c>
      <c r="AG260" s="5">
        <f>-U260*M260</f>
        <v>-8860.1712354699503</v>
      </c>
      <c r="AH260" s="5">
        <f t="shared" si="305"/>
        <v>192396.4892693329</v>
      </c>
      <c r="AI260" s="42">
        <f t="shared" si="322"/>
        <v>0</v>
      </c>
      <c r="AJ260" s="42">
        <f t="shared" si="325"/>
        <v>22211.361957488843</v>
      </c>
      <c r="AK260" s="42">
        <f t="shared" si="319"/>
        <v>214607.85122682175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307"/>
        <v>7</v>
      </c>
      <c r="J261" s="11">
        <f t="shared" si="296"/>
        <v>251393.92543828985</v>
      </c>
      <c r="K261" s="11">
        <f t="shared" si="308"/>
        <v>2513.9392543828985</v>
      </c>
      <c r="L261" s="24">
        <f t="shared" si="315"/>
        <v>27649.609441539931</v>
      </c>
      <c r="M261" s="11">
        <f t="shared" si="294"/>
        <v>602229</v>
      </c>
      <c r="N261" s="78">
        <f t="shared" si="297"/>
        <v>0</v>
      </c>
      <c r="O261" s="35">
        <f t="shared" si="298"/>
        <v>0</v>
      </c>
      <c r="P261" s="35">
        <f t="shared" si="320"/>
        <v>6.0222899999999999</v>
      </c>
      <c r="Q261">
        <f t="shared" si="300"/>
        <v>71</v>
      </c>
      <c r="R261" s="45">
        <f>1000*VLOOKUP(Q261, '[1]Mortality (Interventions) H'!$B$8:$AV$128, 28)</f>
        <v>17.519438319681591</v>
      </c>
      <c r="S261" s="46">
        <f>VLOOKUP(I261, '[1]Lapse Rates'!$A$4:$F$24, 3)</f>
        <v>2.2232648999999998E-3</v>
      </c>
      <c r="T261" s="33">
        <f t="shared" si="326"/>
        <v>0.90971530884827589</v>
      </c>
      <c r="U261" s="33">
        <f t="shared" si="316"/>
        <v>1.5937701241837458E-2</v>
      </c>
      <c r="V261" s="39">
        <f t="shared" si="310"/>
        <v>2.0225381151550313E-3</v>
      </c>
      <c r="W261" s="32">
        <f t="shared" si="317"/>
        <v>0.89175506949128336</v>
      </c>
      <c r="X261" s="32"/>
      <c r="Y261" s="5">
        <f t="shared" si="323"/>
        <v>0</v>
      </c>
      <c r="Z261" s="5">
        <f t="shared" si="312"/>
        <v>5.4785694073238833</v>
      </c>
      <c r="AA261" s="5">
        <f t="shared" si="318"/>
        <v>0</v>
      </c>
      <c r="AB261" s="5">
        <f t="shared" si="301"/>
        <v>5.3704076374466609</v>
      </c>
      <c r="AC261" s="32"/>
      <c r="AD261" s="5">
        <f t="shared" si="324"/>
        <v>224181.80744890869</v>
      </c>
      <c r="AE261" s="5">
        <f t="shared" si="303"/>
        <v>-2241.8180744890869</v>
      </c>
      <c r="AF261" s="5">
        <f t="shared" si="321"/>
        <v>-24656.679388947286</v>
      </c>
      <c r="AG261" s="5">
        <f t="shared" ref="AG261:AG274" si="327">-U261*M261</f>
        <v>-9598.1458811705306</v>
      </c>
      <c r="AH261" s="5">
        <f t="shared" si="305"/>
        <v>187685.16410430177</v>
      </c>
      <c r="AI261" s="42">
        <f t="shared" si="322"/>
        <v>0</v>
      </c>
      <c r="AJ261" s="42">
        <f t="shared" si="325"/>
        <v>21772.850405289424</v>
      </c>
      <c r="AK261" s="42">
        <f t="shared" si="319"/>
        <v>209458.01450959119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307"/>
        <v>8</v>
      </c>
      <c r="J262" s="11">
        <f t="shared" si="296"/>
        <v>251393.92543828985</v>
      </c>
      <c r="K262" s="11">
        <f t="shared" si="308"/>
        <v>2513.9392543828985</v>
      </c>
      <c r="L262" s="24">
        <f t="shared" si="315"/>
        <v>27649.609441539931</v>
      </c>
      <c r="M262" s="11">
        <f t="shared" si="294"/>
        <v>602229</v>
      </c>
      <c r="N262" s="78">
        <f t="shared" si="297"/>
        <v>0</v>
      </c>
      <c r="O262" s="35">
        <f t="shared" si="298"/>
        <v>0</v>
      </c>
      <c r="P262" s="35">
        <f t="shared" si="320"/>
        <v>6.0222899999999999</v>
      </c>
      <c r="Q262">
        <f t="shared" si="300"/>
        <v>72</v>
      </c>
      <c r="R262" s="45">
        <f>1000*VLOOKUP(Q262, '[1]Mortality (Interventions) H'!$B$8:$AV$128, 28)</f>
        <v>19.415517441738313</v>
      </c>
      <c r="S262" s="46">
        <f>VLOOKUP(I262, '[1]Lapse Rates'!$A$4:$F$24, 3)</f>
        <v>2.1873403E-3</v>
      </c>
      <c r="T262" s="33">
        <f t="shared" si="326"/>
        <v>0.89175506949128336</v>
      </c>
      <c r="U262" s="33">
        <f t="shared" si="316"/>
        <v>1.7313886105466574E-2</v>
      </c>
      <c r="V262" s="39">
        <f t="shared" si="310"/>
        <v>1.9505718012275846E-3</v>
      </c>
      <c r="W262" s="32">
        <f t="shared" si="317"/>
        <v>0.87249061158458918</v>
      </c>
      <c r="X262" s="32"/>
      <c r="Y262" s="5">
        <f t="shared" si="323"/>
        <v>0</v>
      </c>
      <c r="Z262" s="5">
        <f t="shared" si="312"/>
        <v>5.3704076374466609</v>
      </c>
      <c r="AA262" s="5">
        <f t="shared" si="318"/>
        <v>0</v>
      </c>
      <c r="AB262" s="5">
        <f t="shared" si="301"/>
        <v>5.2543914852397551</v>
      </c>
      <c r="AC262" s="32"/>
      <c r="AD262" s="5">
        <f t="shared" si="324"/>
        <v>219338.83975430412</v>
      </c>
      <c r="AE262" s="5">
        <f t="shared" si="303"/>
        <v>-2193.3883975430413</v>
      </c>
      <c r="AF262" s="5">
        <f t="shared" si="321"/>
        <v>-24124.024651724205</v>
      </c>
      <c r="AG262" s="5">
        <f t="shared" si="327"/>
        <v>-10426.924315409029</v>
      </c>
      <c r="AH262" s="5">
        <f t="shared" si="305"/>
        <v>182594.50238962783</v>
      </c>
      <c r="AI262" s="42">
        <f t="shared" si="322"/>
        <v>0</v>
      </c>
      <c r="AJ262" s="42">
        <f t="shared" si="325"/>
        <v>21302.495615087497</v>
      </c>
      <c r="AK262" s="42">
        <f t="shared" si="319"/>
        <v>203896.99800471534</v>
      </c>
    </row>
    <row r="263" spans="1:37" ht="15" x14ac:dyDescent="0.2">
      <c r="A263" s="12"/>
      <c r="B263" s="13">
        <v>1</v>
      </c>
      <c r="C263" s="10">
        <f>$H$253*0.14+$B$266</f>
        <v>35191.427204688625</v>
      </c>
      <c r="D263" s="1"/>
      <c r="E263" s="81" t="s">
        <v>51</v>
      </c>
      <c r="F263" s="13"/>
      <c r="G263" s="8"/>
      <c r="I263" s="2">
        <f t="shared" si="307"/>
        <v>9</v>
      </c>
      <c r="J263" s="11">
        <f t="shared" si="296"/>
        <v>251393.92543828985</v>
      </c>
      <c r="K263" s="11">
        <f t="shared" si="308"/>
        <v>2513.9392543828985</v>
      </c>
      <c r="L263" s="24">
        <f t="shared" si="315"/>
        <v>27649.609441539931</v>
      </c>
      <c r="M263" s="11">
        <f t="shared" si="294"/>
        <v>602229</v>
      </c>
      <c r="N263" s="78">
        <f t="shared" si="297"/>
        <v>0</v>
      </c>
      <c r="O263" s="35">
        <f t="shared" si="298"/>
        <v>0</v>
      </c>
      <c r="P263" s="35">
        <f t="shared" si="320"/>
        <v>6.0222899999999999</v>
      </c>
      <c r="Q263">
        <f t="shared" si="300"/>
        <v>73</v>
      </c>
      <c r="R263" s="45">
        <f>1000*VLOOKUP(Q263, '[1]Mortality (Interventions) H'!$B$8:$AV$128, 28)</f>
        <v>21.604052940386374</v>
      </c>
      <c r="S263" s="46">
        <f>VLOOKUP(I263, '[1]Lapse Rates'!$A$4:$F$24, 3)</f>
        <v>1.9768835000000002E-3</v>
      </c>
      <c r="T263" s="33">
        <f t="shared" si="326"/>
        <v>0.87249061158458918</v>
      </c>
      <c r="U263" s="33">
        <f t="shared" si="316"/>
        <v>1.8849333362663551E-2</v>
      </c>
      <c r="V263" s="39">
        <f t="shared" si="310"/>
        <v>1.7248122939464833E-3</v>
      </c>
      <c r="W263" s="32">
        <f t="shared" si="317"/>
        <v>0.85191646592797909</v>
      </c>
      <c r="X263" s="32"/>
      <c r="Y263" s="5">
        <f t="shared" si="323"/>
        <v>0</v>
      </c>
      <c r="Z263" s="5">
        <f t="shared" si="312"/>
        <v>5.2543914852397551</v>
      </c>
      <c r="AA263" s="5">
        <f t="shared" si="318"/>
        <v>0</v>
      </c>
      <c r="AB263" s="5">
        <f t="shared" si="301"/>
        <v>5.1304880135934088</v>
      </c>
      <c r="AC263" s="32"/>
      <c r="AD263" s="5">
        <f t="shared" si="324"/>
        <v>214166.62451514977</v>
      </c>
      <c r="AE263" s="5">
        <f t="shared" si="303"/>
        <v>-2141.6662451514976</v>
      </c>
      <c r="AF263" s="5">
        <f t="shared" si="321"/>
        <v>-23555.157559725583</v>
      </c>
      <c r="AG263" s="5">
        <f t="shared" si="327"/>
        <v>-11351.615181663508</v>
      </c>
      <c r="AH263" s="5">
        <f t="shared" si="305"/>
        <v>177118.1855286092</v>
      </c>
      <c r="AI263" s="42">
        <f t="shared" si="322"/>
        <v>0</v>
      </c>
      <c r="AJ263" s="42">
        <f t="shared" si="325"/>
        <v>20800.163862091536</v>
      </c>
      <c r="AK263" s="42">
        <f t="shared" si="319"/>
        <v>197918.34939070075</v>
      </c>
    </row>
    <row r="264" spans="1:37" ht="15" x14ac:dyDescent="0.2">
      <c r="A264" s="12"/>
      <c r="B264" s="70" t="s">
        <v>49</v>
      </c>
      <c r="C264" s="10">
        <f>$H$253*0.11+$B$266</f>
        <v>27649.609441539931</v>
      </c>
      <c r="D264" s="1"/>
      <c r="E264" s="1"/>
      <c r="F264" s="1"/>
      <c r="I264" s="2">
        <f t="shared" si="307"/>
        <v>10</v>
      </c>
      <c r="J264" s="11">
        <f t="shared" si="296"/>
        <v>251393.92543828985</v>
      </c>
      <c r="K264" s="11">
        <f t="shared" si="308"/>
        <v>2513.9392543828985</v>
      </c>
      <c r="L264" s="24">
        <f t="shared" si="315"/>
        <v>27649.609441539931</v>
      </c>
      <c r="M264" s="11">
        <f t="shared" si="294"/>
        <v>602229</v>
      </c>
      <c r="N264" s="78">
        <f t="shared" si="297"/>
        <v>0</v>
      </c>
      <c r="O264" s="35">
        <f t="shared" si="298"/>
        <v>0</v>
      </c>
      <c r="P264" s="35">
        <f t="shared" si="320"/>
        <v>6.0222899999999999</v>
      </c>
      <c r="Q264">
        <f t="shared" si="300"/>
        <v>74</v>
      </c>
      <c r="R264" s="45">
        <f>1000*VLOOKUP(Q264, '[1]Mortality (Interventions) H'!$B$8:$AV$128, 28)</f>
        <v>24.211501575328199</v>
      </c>
      <c r="S264" s="46">
        <f>VLOOKUP(I264, '[1]Lapse Rates'!$A$4:$F$24, 3)</f>
        <v>1.6914747999999999E-3</v>
      </c>
      <c r="T264" s="33">
        <f t="shared" si="326"/>
        <v>0.85191646592797909</v>
      </c>
      <c r="U264" s="33">
        <f t="shared" si="316"/>
        <v>2.0626176856863299E-2</v>
      </c>
      <c r="V264" s="39">
        <f t="shared" si="310"/>
        <v>1.4409952338222353E-3</v>
      </c>
      <c r="W264" s="32">
        <f t="shared" si="317"/>
        <v>0.82984929383729356</v>
      </c>
      <c r="X264" s="32"/>
      <c r="Y264" s="5">
        <f t="shared" si="323"/>
        <v>0</v>
      </c>
      <c r="Z264" s="5">
        <f t="shared" si="312"/>
        <v>5.1304880135934088</v>
      </c>
      <c r="AA264" s="5">
        <f t="shared" si="318"/>
        <v>0</v>
      </c>
      <c r="AB264" s="5">
        <f t="shared" si="301"/>
        <v>4.9975931037833945</v>
      </c>
      <c r="AC264" s="32"/>
      <c r="AD264" s="5">
        <f t="shared" si="324"/>
        <v>208619.07149995005</v>
      </c>
      <c r="AE264" s="5">
        <f t="shared" si="303"/>
        <v>-2086.1907149995004</v>
      </c>
      <c r="AF264" s="5">
        <f t="shared" si="321"/>
        <v>-22945.008869938876</v>
      </c>
      <c r="AG264" s="5">
        <f t="shared" si="327"/>
        <v>-12421.681862331927</v>
      </c>
      <c r="AH264" s="5">
        <f>SUM(AD264:AG264)</f>
        <v>171166.19005267974</v>
      </c>
      <c r="AI264" s="42">
        <f t="shared" si="322"/>
        <v>0</v>
      </c>
      <c r="AJ264" s="42">
        <f t="shared" si="325"/>
        <v>20261.378905877784</v>
      </c>
      <c r="AK264" s="42">
        <f t="shared" si="319"/>
        <v>191427.56895855753</v>
      </c>
    </row>
    <row r="265" spans="1:37" ht="15" x14ac:dyDescent="0.2">
      <c r="D265" s="1"/>
      <c r="E265" s="1"/>
      <c r="F265" s="1"/>
      <c r="I265" s="2">
        <f t="shared" si="307"/>
        <v>11</v>
      </c>
      <c r="J265" s="11">
        <f t="shared" si="296"/>
        <v>251393.92543828985</v>
      </c>
      <c r="K265" s="11">
        <f t="shared" si="308"/>
        <v>2513.9392543828985</v>
      </c>
      <c r="L265" s="24">
        <f t="shared" si="315"/>
        <v>27649.609441539931</v>
      </c>
      <c r="M265" s="11">
        <f t="shared" si="294"/>
        <v>602229</v>
      </c>
      <c r="N265" s="78">
        <f t="shared" si="297"/>
        <v>0</v>
      </c>
      <c r="O265" s="35">
        <f t="shared" si="298"/>
        <v>0</v>
      </c>
      <c r="P265" s="35">
        <f t="shared" si="320"/>
        <v>6.0222899999999999</v>
      </c>
      <c r="Q265">
        <f t="shared" si="300"/>
        <v>75</v>
      </c>
      <c r="R265" s="45">
        <f>1000*VLOOKUP(Q265, '[1]Mortality (Interventions) H'!$B$8:$AV$128, 28)</f>
        <v>27.22058558562307</v>
      </c>
      <c r="S265" s="46">
        <f>VLOOKUP(I265, '[1]Lapse Rates'!$A$4:$F$24, 3)</f>
        <v>1.5867464999999999E-3</v>
      </c>
      <c r="T265" s="33">
        <f t="shared" si="326"/>
        <v>0.82984929383729356</v>
      </c>
      <c r="U265" s="33">
        <f t="shared" si="316"/>
        <v>2.2588983726066918E-2</v>
      </c>
      <c r="V265" s="39">
        <f t="shared" si="310"/>
        <v>1.316760462523797E-3</v>
      </c>
      <c r="W265" s="32">
        <f t="shared" si="317"/>
        <v>0.80594354964870285</v>
      </c>
      <c r="X265" s="31"/>
      <c r="Y265" s="5">
        <f t="shared" si="323"/>
        <v>0</v>
      </c>
      <c r="Z265" s="5">
        <f t="shared" si="312"/>
        <v>4.9975931037833945</v>
      </c>
      <c r="AA265" s="5">
        <f t="shared" si="318"/>
        <v>0</v>
      </c>
      <c r="AB265" s="5">
        <f t="shared" si="301"/>
        <v>4.8536257796138864</v>
      </c>
      <c r="AC265" s="32"/>
      <c r="AD265" s="5">
        <f t="shared" si="324"/>
        <v>202609.31262785665</v>
      </c>
      <c r="AE265" s="5">
        <f t="shared" si="303"/>
        <v>-2026.0931262785666</v>
      </c>
      <c r="AF265" s="5">
        <f t="shared" si="321"/>
        <v>-22284.024379714981</v>
      </c>
      <c r="AG265" s="5">
        <f t="shared" si="327"/>
        <v>-13603.741080365555</v>
      </c>
      <c r="AH265" s="5">
        <f t="shared" ref="AH265:AH274" si="328">SUM(AD265:AG265)</f>
        <v>164695.45404149755</v>
      </c>
      <c r="AI265" s="42">
        <f t="shared" si="322"/>
        <v>0</v>
      </c>
      <c r="AJ265" s="42">
        <f t="shared" si="325"/>
        <v>19677.704096988291</v>
      </c>
      <c r="AK265" s="42">
        <f t="shared" ref="AK265:AK274" si="329">SUM(AH265:AJ265)</f>
        <v>184373.15813848583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307"/>
        <v>12</v>
      </c>
      <c r="J266" s="11">
        <f t="shared" si="296"/>
        <v>251393.92543828985</v>
      </c>
      <c r="K266" s="11">
        <f t="shared" si="308"/>
        <v>2513.9392543828985</v>
      </c>
      <c r="L266" s="24">
        <f t="shared" si="315"/>
        <v>27649.609441539931</v>
      </c>
      <c r="M266" s="11">
        <f t="shared" si="294"/>
        <v>602229</v>
      </c>
      <c r="N266" s="78">
        <f t="shared" si="297"/>
        <v>0</v>
      </c>
      <c r="O266" s="35">
        <f t="shared" si="298"/>
        <v>0</v>
      </c>
      <c r="P266" s="35">
        <f t="shared" si="320"/>
        <v>6.0222899999999999</v>
      </c>
      <c r="Q266">
        <f t="shared" si="300"/>
        <v>76</v>
      </c>
      <c r="R266" s="45">
        <f>1000*VLOOKUP(Q266, '[1]Mortality (Interventions) H'!$B$8:$AV$128, 28)</f>
        <v>30.679346456498113</v>
      </c>
      <c r="S266" s="46">
        <f>VLOOKUP(I266, '[1]Lapse Rates'!$A$4:$F$24, 3)</f>
        <v>1.4412507000000001E-3</v>
      </c>
      <c r="T266" s="33">
        <f t="shared" si="326"/>
        <v>0.80594354964870285</v>
      </c>
      <c r="U266" s="33">
        <f t="shared" si="316"/>
        <v>2.4725821384052441E-2</v>
      </c>
      <c r="V266" s="39">
        <f t="shared" si="310"/>
        <v>1.1615667050916777E-3</v>
      </c>
      <c r="W266" s="32">
        <f t="shared" si="317"/>
        <v>0.7800561615595587</v>
      </c>
      <c r="X266" s="31"/>
      <c r="Y266" s="5">
        <f t="shared" si="323"/>
        <v>0</v>
      </c>
      <c r="Z266" s="5">
        <f t="shared" si="312"/>
        <v>4.8536257796138864</v>
      </c>
      <c r="AA266" s="5">
        <f t="shared" si="318"/>
        <v>0</v>
      </c>
      <c r="AB266" s="5">
        <f t="shared" si="301"/>
        <v>4.6977244211985143</v>
      </c>
      <c r="AC266" s="32"/>
      <c r="AD266" s="5">
        <f t="shared" si="324"/>
        <v>196101.38051678229</v>
      </c>
      <c r="AE266" s="5">
        <f t="shared" si="303"/>
        <v>-1961.0138051678227</v>
      </c>
      <c r="AF266" s="5">
        <f t="shared" si="321"/>
        <v>-21568.248209588572</v>
      </c>
      <c r="AG266" s="5">
        <f t="shared" si="327"/>
        <v>-14890.606686296518</v>
      </c>
      <c r="AH266" s="5">
        <f t="shared" si="328"/>
        <v>157681.51181572935</v>
      </c>
      <c r="AI266" s="42">
        <f t="shared" si="322"/>
        <v>0</v>
      </c>
      <c r="AJ266" s="42">
        <f t="shared" si="325"/>
        <v>19045.64611509836</v>
      </c>
      <c r="AK266" s="42">
        <f t="shared" si="329"/>
        <v>176727.1579308277</v>
      </c>
    </row>
    <row r="267" spans="1:37" ht="15" x14ac:dyDescent="0.2">
      <c r="A267" s="48"/>
      <c r="D267" s="1"/>
      <c r="E267" s="1"/>
      <c r="F267" s="1"/>
      <c r="I267" s="2">
        <f t="shared" si="307"/>
        <v>13</v>
      </c>
      <c r="J267" s="11">
        <f t="shared" si="296"/>
        <v>251393.92543828985</v>
      </c>
      <c r="K267" s="11">
        <f t="shared" si="308"/>
        <v>2513.9392543828985</v>
      </c>
      <c r="L267" s="24">
        <f t="shared" si="315"/>
        <v>27649.609441539931</v>
      </c>
      <c r="M267" s="11">
        <f t="shared" si="294"/>
        <v>602229</v>
      </c>
      <c r="N267" s="78">
        <f t="shared" si="297"/>
        <v>0</v>
      </c>
      <c r="O267" s="35">
        <f t="shared" si="298"/>
        <v>0</v>
      </c>
      <c r="P267" s="35">
        <f t="shared" si="320"/>
        <v>6.0222899999999999</v>
      </c>
      <c r="Q267">
        <f t="shared" si="300"/>
        <v>77</v>
      </c>
      <c r="R267" s="45">
        <f>1000*VLOOKUP(Q267, '[1]Mortality (Interventions) H'!$B$8:$AV$128, 28)</f>
        <v>34.677806696119191</v>
      </c>
      <c r="S267" s="46">
        <f>VLOOKUP(I267, '[1]Lapse Rates'!$A$4:$F$24, 3)</f>
        <v>1.3481251E-3</v>
      </c>
      <c r="T267" s="33">
        <f t="shared" si="326"/>
        <v>0.7800561615595587</v>
      </c>
      <c r="U267" s="33">
        <f t="shared" si="316"/>
        <v>2.7050636782679098E-2</v>
      </c>
      <c r="V267" s="39">
        <f t="shared" si="310"/>
        <v>1.0516132908080962E-3</v>
      </c>
      <c r="W267" s="32">
        <f t="shared" si="317"/>
        <v>0.75195391148607149</v>
      </c>
      <c r="X267" s="31"/>
      <c r="Y267" s="5">
        <f t="shared" si="323"/>
        <v>0</v>
      </c>
      <c r="Z267" s="5">
        <f t="shared" si="312"/>
        <v>4.6977244211985143</v>
      </c>
      <c r="AA267" s="5">
        <f t="shared" si="318"/>
        <v>0</v>
      </c>
      <c r="AB267" s="5">
        <f t="shared" si="301"/>
        <v>4.5284845216034535</v>
      </c>
      <c r="AC267" s="32"/>
      <c r="AD267" s="5">
        <f t="shared" si="324"/>
        <v>189036.64555715985</v>
      </c>
      <c r="AE267" s="5">
        <f t="shared" si="303"/>
        <v>-1890.3664555715986</v>
      </c>
      <c r="AF267" s="5">
        <f t="shared" si="321"/>
        <v>-20791.231970628163</v>
      </c>
      <c r="AG267" s="5">
        <f t="shared" si="327"/>
        <v>-16290.67793899605</v>
      </c>
      <c r="AH267" s="5">
        <f t="shared" si="328"/>
        <v>150064.36919196401</v>
      </c>
      <c r="AI267" s="42">
        <f t="shared" si="322"/>
        <v>0</v>
      </c>
      <c r="AJ267" s="42">
        <f t="shared" si="325"/>
        <v>18359.510826631526</v>
      </c>
      <c r="AK267" s="42">
        <f t="shared" si="329"/>
        <v>168423.88001859555</v>
      </c>
    </row>
    <row r="268" spans="1:37" ht="15" x14ac:dyDescent="0.2">
      <c r="A268" s="48"/>
      <c r="D268" s="1"/>
      <c r="E268" s="1"/>
      <c r="F268" s="37"/>
      <c r="I268" s="2">
        <f t="shared" si="307"/>
        <v>14</v>
      </c>
      <c r="J268" s="11">
        <f t="shared" si="296"/>
        <v>251393.92543828985</v>
      </c>
      <c r="K268" s="11">
        <f t="shared" si="308"/>
        <v>2513.9392543828985</v>
      </c>
      <c r="L268" s="24">
        <f t="shared" si="315"/>
        <v>27649.609441539931</v>
      </c>
      <c r="M268" s="11">
        <f t="shared" si="294"/>
        <v>602229</v>
      </c>
      <c r="N268" s="78">
        <f t="shared" si="297"/>
        <v>0</v>
      </c>
      <c r="O268" s="35">
        <f t="shared" si="298"/>
        <v>0</v>
      </c>
      <c r="P268" s="35">
        <f t="shared" si="320"/>
        <v>6.0222899999999999</v>
      </c>
      <c r="Q268">
        <f t="shared" si="300"/>
        <v>78</v>
      </c>
      <c r="R268" s="45">
        <f>1000*VLOOKUP(Q268, '[1]Mortality (Interventions) H'!$B$8:$AV$128, 28)</f>
        <v>39.15339619700282</v>
      </c>
      <c r="S268" s="46">
        <f>VLOOKUP(I268, '[1]Lapse Rates'!$A$4:$F$24, 3)</f>
        <v>1.1365788999999999E-3</v>
      </c>
      <c r="T268" s="33">
        <f t="shared" si="326"/>
        <v>0.75195391148607149</v>
      </c>
      <c r="U268" s="33">
        <f t="shared" si="316"/>
        <v>2.9441549418300149E-2</v>
      </c>
      <c r="V268" s="39">
        <f t="shared" si="310"/>
        <v>8.5465494956753641E-4</v>
      </c>
      <c r="W268" s="32">
        <f t="shared" si="317"/>
        <v>0.72165770711820376</v>
      </c>
      <c r="X268" s="31"/>
      <c r="Y268" s="5">
        <f t="shared" si="323"/>
        <v>0</v>
      </c>
      <c r="Z268" s="5">
        <f t="shared" si="312"/>
        <v>4.5284845216034535</v>
      </c>
      <c r="AA268" s="5">
        <f t="shared" si="318"/>
        <v>0</v>
      </c>
      <c r="AB268" s="5">
        <f t="shared" si="301"/>
        <v>4.3460319930008877</v>
      </c>
      <c r="AC268" s="32"/>
      <c r="AD268" s="5">
        <f t="shared" si="324"/>
        <v>181420.36381524094</v>
      </c>
      <c r="AE268" s="5">
        <f t="shared" si="303"/>
        <v>-1814.2036381524094</v>
      </c>
      <c r="AF268" s="5">
        <f t="shared" si="321"/>
        <v>-19953.553752295546</v>
      </c>
      <c r="AG268" s="5">
        <f t="shared" si="327"/>
        <v>-17730.554864633479</v>
      </c>
      <c r="AH268" s="5">
        <f t="shared" si="328"/>
        <v>141922.05156015948</v>
      </c>
      <c r="AI268" s="42">
        <f t="shared" si="322"/>
        <v>0</v>
      </c>
      <c r="AJ268" s="42">
        <f t="shared" si="325"/>
        <v>17619.808557703953</v>
      </c>
      <c r="AK268" s="42">
        <f t="shared" si="329"/>
        <v>159541.86011786343</v>
      </c>
    </row>
    <row r="269" spans="1:37" ht="15" x14ac:dyDescent="0.2">
      <c r="A269" s="48"/>
      <c r="D269" s="1"/>
      <c r="E269" s="1"/>
      <c r="F269" s="1"/>
      <c r="I269" s="2">
        <f t="shared" si="307"/>
        <v>15</v>
      </c>
      <c r="J269" s="11">
        <f t="shared" si="296"/>
        <v>251393.92543828985</v>
      </c>
      <c r="K269" s="11">
        <f t="shared" si="308"/>
        <v>2513.9392543828985</v>
      </c>
      <c r="L269" s="24">
        <f t="shared" si="315"/>
        <v>27649.609441539931</v>
      </c>
      <c r="M269" s="11">
        <f t="shared" si="294"/>
        <v>602229</v>
      </c>
      <c r="N269" s="78">
        <f t="shared" si="297"/>
        <v>0</v>
      </c>
      <c r="O269" s="35">
        <f t="shared" si="298"/>
        <v>0</v>
      </c>
      <c r="P269" s="35">
        <f t="shared" si="320"/>
        <v>6.0222899999999999</v>
      </c>
      <c r="Q269">
        <f t="shared" si="300"/>
        <v>79</v>
      </c>
      <c r="R269" s="45">
        <f>1000*VLOOKUP(Q269, '[1]Mortality (Interventions) H'!$B$8:$AV$128, 28)</f>
        <v>44.139200667226312</v>
      </c>
      <c r="S269" s="46">
        <f>VLOOKUP(I269, '[1]Lapse Rates'!$A$4:$F$24, 3)</f>
        <v>1.0075606E-3</v>
      </c>
      <c r="T269" s="33">
        <f t="shared" si="326"/>
        <v>0.72165770711820376</v>
      </c>
      <c r="U269" s="33">
        <f t="shared" si="316"/>
        <v>3.185339434754083E-2</v>
      </c>
      <c r="V269" s="39">
        <f t="shared" si="310"/>
        <v>7.271138723786417E-4</v>
      </c>
      <c r="W269" s="32">
        <f t="shared" si="317"/>
        <v>0.68907719889828434</v>
      </c>
      <c r="X269" s="31"/>
      <c r="Y269" s="5">
        <f t="shared" si="323"/>
        <v>0</v>
      </c>
      <c r="Z269" s="5">
        <f t="shared" si="312"/>
        <v>4.3460319930008877</v>
      </c>
      <c r="AA269" s="5">
        <f t="shared" si="318"/>
        <v>0</v>
      </c>
      <c r="AB269" s="5">
        <f t="shared" si="301"/>
        <v>4.1498227241531485</v>
      </c>
      <c r="AC269" s="32"/>
      <c r="AD269" s="5">
        <f t="shared" si="324"/>
        <v>173229.82196106092</v>
      </c>
      <c r="AE269" s="5">
        <f t="shared" si="303"/>
        <v>-1732.2982196106093</v>
      </c>
      <c r="AF269" s="5">
        <f t="shared" si="321"/>
        <v>-19052.71542460789</v>
      </c>
      <c r="AG269" s="5">
        <f t="shared" si="327"/>
        <v>-19183.037824525167</v>
      </c>
      <c r="AH269" s="5">
        <f t="shared" si="328"/>
        <v>133261.77049231724</v>
      </c>
      <c r="AI269" s="42">
        <f t="shared" si="322"/>
        <v>0</v>
      </c>
      <c r="AJ269" s="42">
        <f t="shared" si="325"/>
        <v>16824.333424774788</v>
      </c>
      <c r="AK269" s="42">
        <f t="shared" si="329"/>
        <v>150086.10391709203</v>
      </c>
    </row>
    <row r="270" spans="1:37" ht="15" x14ac:dyDescent="0.2">
      <c r="I270" s="2">
        <f t="shared" si="307"/>
        <v>16</v>
      </c>
      <c r="J270" s="11">
        <f t="shared" si="296"/>
        <v>251393.92543828985</v>
      </c>
      <c r="K270" s="11">
        <f t="shared" si="308"/>
        <v>2513.9392543828985</v>
      </c>
      <c r="L270" s="24">
        <f t="shared" si="315"/>
        <v>27649.609441539931</v>
      </c>
      <c r="M270" s="11">
        <f t="shared" si="294"/>
        <v>602229</v>
      </c>
      <c r="N270" s="78">
        <f t="shared" si="297"/>
        <v>0</v>
      </c>
      <c r="O270" s="35">
        <f t="shared" si="298"/>
        <v>0</v>
      </c>
      <c r="P270" s="35">
        <f t="shared" si="320"/>
        <v>6.0222899999999999</v>
      </c>
      <c r="Q270">
        <f t="shared" si="300"/>
        <v>80</v>
      </c>
      <c r="R270" s="45">
        <f>1000*VLOOKUP(Q270, '[1]Mortality (Interventions) H'!$B$8:$AV$128, 28)</f>
        <v>49.587685153081424</v>
      </c>
      <c r="S270" s="46">
        <f>VLOOKUP(I270, '[1]Lapse Rates'!$A$4:$F$24, 3)</f>
        <v>8.9731130000000002E-4</v>
      </c>
      <c r="T270" s="33">
        <f t="shared" si="326"/>
        <v>0.68907719889828434</v>
      </c>
      <c r="U270" s="33">
        <f t="shared" si="316"/>
        <v>3.4169743185135389E-2</v>
      </c>
      <c r="V270" s="39">
        <f t="shared" si="310"/>
        <v>6.1831675714377806E-4</v>
      </c>
      <c r="W270" s="32">
        <f t="shared" si="317"/>
        <v>0.65428913895600516</v>
      </c>
      <c r="X270" s="31"/>
      <c r="Y270" s="5">
        <f t="shared" si="323"/>
        <v>0</v>
      </c>
      <c r="Z270" s="5">
        <f t="shared" si="312"/>
        <v>4.1498227241531485</v>
      </c>
      <c r="AA270" s="5">
        <f t="shared" si="318"/>
        <v>0</v>
      </c>
      <c r="AB270" s="5">
        <f t="shared" si="301"/>
        <v>3.9403189386433604</v>
      </c>
      <c r="AC270" s="32"/>
      <c r="AD270" s="5">
        <f t="shared" si="324"/>
        <v>164484.31501378882</v>
      </c>
      <c r="AE270" s="5">
        <f t="shared" si="303"/>
        <v>-1644.8431501378882</v>
      </c>
      <c r="AF270" s="5">
        <f t="shared" si="321"/>
        <v>-18090.839153974994</v>
      </c>
      <c r="AG270" s="5">
        <f t="shared" si="327"/>
        <v>-20578.010268640901</v>
      </c>
      <c r="AH270" s="5">
        <f t="shared" si="328"/>
        <v>124170.62244103503</v>
      </c>
      <c r="AI270" s="42">
        <f t="shared" si="322"/>
        <v>0</v>
      </c>
      <c r="AJ270" s="42">
        <f t="shared" si="325"/>
        <v>15974.959287433394</v>
      </c>
      <c r="AK270" s="42">
        <f t="shared" si="329"/>
        <v>140145.58172846842</v>
      </c>
    </row>
    <row r="271" spans="1:37" ht="15" x14ac:dyDescent="0.2">
      <c r="I271" s="2">
        <f t="shared" si="307"/>
        <v>17</v>
      </c>
      <c r="J271" s="11">
        <f t="shared" si="296"/>
        <v>251393.92543828985</v>
      </c>
      <c r="K271" s="11">
        <f t="shared" si="308"/>
        <v>2513.9392543828985</v>
      </c>
      <c r="L271" s="24">
        <f t="shared" si="315"/>
        <v>27649.609441539931</v>
      </c>
      <c r="M271" s="11">
        <f t="shared" si="294"/>
        <v>602229</v>
      </c>
      <c r="N271" s="78">
        <f t="shared" si="297"/>
        <v>0</v>
      </c>
      <c r="O271" s="35">
        <f t="shared" si="298"/>
        <v>0</v>
      </c>
      <c r="P271" s="35">
        <f t="shared" si="320"/>
        <v>6.0222899999999999</v>
      </c>
      <c r="Q271">
        <f t="shared" si="300"/>
        <v>81</v>
      </c>
      <c r="R271" s="45">
        <f>1000*VLOOKUP(Q271, '[1]Mortality (Interventions) H'!$B$8:$AV$128, 28)</f>
        <v>55.583605114493679</v>
      </c>
      <c r="S271" s="46">
        <f>VLOOKUP(I271, '[1]Lapse Rates'!$A$4:$F$24, 3)</f>
        <v>7.4594940000000001E-4</v>
      </c>
      <c r="T271" s="33">
        <f t="shared" si="326"/>
        <v>0.65428913895600516</v>
      </c>
      <c r="U271" s="33">
        <f t="shared" si="316"/>
        <v>3.6367749130432669E-2</v>
      </c>
      <c r="V271" s="39">
        <f t="shared" si="310"/>
        <v>4.8806659063074868E-4</v>
      </c>
      <c r="W271" s="32">
        <f t="shared" si="317"/>
        <v>0.61743332323494171</v>
      </c>
      <c r="X271" s="31"/>
      <c r="Y271" s="5">
        <f t="shared" si="323"/>
        <v>0</v>
      </c>
      <c r="Z271" s="5">
        <f t="shared" si="312"/>
        <v>3.9403189386433604</v>
      </c>
      <c r="AA271" s="5">
        <f t="shared" si="318"/>
        <v>0</v>
      </c>
      <c r="AB271" s="5">
        <f t="shared" si="301"/>
        <v>3.7183625281845569</v>
      </c>
      <c r="AC271" s="32"/>
      <c r="AD271" s="5">
        <f t="shared" si="324"/>
        <v>155218.98682444045</v>
      </c>
      <c r="AE271" s="5">
        <f t="shared" si="303"/>
        <v>-1552.1898682444046</v>
      </c>
      <c r="AF271" s="5">
        <f t="shared" si="321"/>
        <v>-17071.790243638221</v>
      </c>
      <c r="AG271" s="5">
        <f t="shared" si="327"/>
        <v>-21901.713191071336</v>
      </c>
      <c r="AH271" s="5">
        <f t="shared" si="328"/>
        <v>114693.2935214865</v>
      </c>
      <c r="AI271" s="42">
        <f t="shared" si="322"/>
        <v>0</v>
      </c>
      <c r="AJ271" s="42">
        <f t="shared" si="325"/>
        <v>15075.099326690713</v>
      </c>
      <c r="AK271" s="42">
        <f t="shared" si="329"/>
        <v>129768.39284817722</v>
      </c>
    </row>
    <row r="272" spans="1:37" ht="15" x14ac:dyDescent="0.2">
      <c r="I272" s="2">
        <f t="shared" si="307"/>
        <v>18</v>
      </c>
      <c r="J272" s="11">
        <f t="shared" si="296"/>
        <v>251393.92543828985</v>
      </c>
      <c r="K272" s="11">
        <f t="shared" si="308"/>
        <v>2513.9392543828985</v>
      </c>
      <c r="L272" s="24">
        <f t="shared" si="315"/>
        <v>27649.609441539931</v>
      </c>
      <c r="M272" s="11">
        <f t="shared" si="294"/>
        <v>602229</v>
      </c>
      <c r="N272" s="78">
        <f t="shared" si="297"/>
        <v>0</v>
      </c>
      <c r="O272" s="35">
        <f t="shared" si="298"/>
        <v>0</v>
      </c>
      <c r="P272" s="35">
        <f t="shared" si="320"/>
        <v>6.0222899999999999</v>
      </c>
      <c r="Q272">
        <f t="shared" si="300"/>
        <v>82</v>
      </c>
      <c r="R272" s="45">
        <f>1000*VLOOKUP(Q272, '[1]Mortality (Interventions) H'!$B$8:$AV$128, 28)</f>
        <v>62.335548703803461</v>
      </c>
      <c r="S272" s="46">
        <f>VLOOKUP(I272, '[1]Lapse Rates'!$A$4:$F$24, 3)</f>
        <v>5.9837330000000002E-4</v>
      </c>
      <c r="T272" s="33">
        <f t="shared" si="326"/>
        <v>0.61743332323494171</v>
      </c>
      <c r="U272" s="33">
        <f t="shared" si="316"/>
        <v>3.8488044991862938E-2</v>
      </c>
      <c r="V272" s="39">
        <f t="shared" si="310"/>
        <v>3.6945561515405875E-4</v>
      </c>
      <c r="W272" s="32">
        <f t="shared" si="317"/>
        <v>0.57857582262792473</v>
      </c>
      <c r="X272" s="31"/>
      <c r="Y272" s="5">
        <f t="shared" si="323"/>
        <v>0</v>
      </c>
      <c r="Z272" s="5">
        <f t="shared" si="312"/>
        <v>3.7183625281845569</v>
      </c>
      <c r="AA272" s="5">
        <f t="shared" si="318"/>
        <v>0</v>
      </c>
      <c r="AB272" s="5">
        <f t="shared" si="301"/>
        <v>3.484351390853925</v>
      </c>
      <c r="AC272" s="32"/>
      <c r="AD272" s="5">
        <f t="shared" si="324"/>
        <v>145450.44721412173</v>
      </c>
      <c r="AE272" s="5">
        <f t="shared" si="303"/>
        <v>-1454.5044721412173</v>
      </c>
      <c r="AF272" s="5">
        <f t="shared" si="321"/>
        <v>-15997.395527979801</v>
      </c>
      <c r="AG272" s="5">
        <f t="shared" si="327"/>
        <v>-23178.616847404624</v>
      </c>
      <c r="AH272" s="5">
        <f t="shared" si="328"/>
        <v>104819.93036659609</v>
      </c>
      <c r="AI272" s="42">
        <f t="shared" si="322"/>
        <v>0</v>
      </c>
      <c r="AJ272" s="42">
        <f t="shared" si="325"/>
        <v>14126.366754352304</v>
      </c>
      <c r="AK272" s="42">
        <f t="shared" si="329"/>
        <v>118946.29712094839</v>
      </c>
    </row>
    <row r="273" spans="1:39" ht="15" x14ac:dyDescent="0.2">
      <c r="I273" s="2">
        <f t="shared" si="307"/>
        <v>19</v>
      </c>
      <c r="J273" s="11">
        <f t="shared" si="296"/>
        <v>251393.92543828985</v>
      </c>
      <c r="K273" s="11">
        <f t="shared" si="308"/>
        <v>2513.9392543828985</v>
      </c>
      <c r="L273" s="24">
        <f t="shared" si="315"/>
        <v>27649.609441539931</v>
      </c>
      <c r="M273" s="11">
        <f t="shared" si="294"/>
        <v>602229</v>
      </c>
      <c r="N273" s="78">
        <f t="shared" si="297"/>
        <v>0</v>
      </c>
      <c r="O273" s="35">
        <f t="shared" si="298"/>
        <v>0</v>
      </c>
      <c r="P273" s="35">
        <f t="shared" si="320"/>
        <v>6.0222899999999999</v>
      </c>
      <c r="Q273">
        <f t="shared" si="300"/>
        <v>83</v>
      </c>
      <c r="R273" s="45">
        <f>1000*VLOOKUP(Q273, '[1]Mortality (Interventions) H'!$B$8:$AV$128, 28)</f>
        <v>69.929551095733189</v>
      </c>
      <c r="S273" s="46">
        <f>VLOOKUP(I273, '[1]Lapse Rates'!$A$4:$F$24, 3)</f>
        <v>4.66450453E-2</v>
      </c>
      <c r="T273" s="33">
        <f t="shared" si="326"/>
        <v>0.57857582262792473</v>
      </c>
      <c r="U273" s="33">
        <f t="shared" si="316"/>
        <v>4.0459547551215322E-2</v>
      </c>
      <c r="V273" s="39">
        <f t="shared" si="310"/>
        <v>2.6987695455964314E-2</v>
      </c>
      <c r="W273" s="32">
        <f t="shared" si="317"/>
        <v>0.51112857962074509</v>
      </c>
      <c r="X273" s="31"/>
      <c r="Y273" s="5">
        <f t="shared" si="323"/>
        <v>0</v>
      </c>
      <c r="Z273" s="5">
        <f t="shared" si="312"/>
        <v>3.484351390853925</v>
      </c>
      <c r="AA273" s="5">
        <f t="shared" si="318"/>
        <v>0</v>
      </c>
      <c r="AB273" s="5">
        <f t="shared" si="301"/>
        <v>3.0781645337642169</v>
      </c>
      <c r="AC273" s="32"/>
      <c r="AD273" s="5">
        <f t="shared" si="324"/>
        <v>128494.62003455659</v>
      </c>
      <c r="AE273" s="5">
        <f t="shared" si="303"/>
        <v>-1284.946200345566</v>
      </c>
      <c r="AF273" s="5">
        <f t="shared" si="321"/>
        <v>-14132.505600922648</v>
      </c>
      <c r="AG273" s="5">
        <f t="shared" si="327"/>
        <v>-24365.912862220852</v>
      </c>
      <c r="AH273" s="5">
        <f t="shared" si="328"/>
        <v>88711.255371067513</v>
      </c>
      <c r="AI273" s="42">
        <f t="shared" si="322"/>
        <v>0</v>
      </c>
      <c r="AJ273" s="42">
        <f t="shared" si="325"/>
        <v>12479.610818007544</v>
      </c>
      <c r="AK273" s="42">
        <f t="shared" si="329"/>
        <v>101190.86618907505</v>
      </c>
    </row>
    <row r="274" spans="1:39" ht="15" x14ac:dyDescent="0.2">
      <c r="I274" s="2">
        <f t="shared" si="307"/>
        <v>20</v>
      </c>
      <c r="J274" s="11">
        <f t="shared" si="296"/>
        <v>251393.92543828985</v>
      </c>
      <c r="K274" s="11">
        <f t="shared" si="308"/>
        <v>2513.9392543828985</v>
      </c>
      <c r="L274" s="24">
        <f t="shared" si="315"/>
        <v>27649.609441539931</v>
      </c>
      <c r="M274" s="11">
        <f t="shared" si="294"/>
        <v>602229</v>
      </c>
      <c r="N274" s="78">
        <f t="shared" si="297"/>
        <v>0</v>
      </c>
      <c r="O274" s="35">
        <f t="shared" si="298"/>
        <v>0</v>
      </c>
      <c r="P274" s="35">
        <f t="shared" si="320"/>
        <v>6.0222899999999999</v>
      </c>
      <c r="Q274">
        <f t="shared" si="300"/>
        <v>84</v>
      </c>
      <c r="R274" s="45">
        <f>1000*VLOOKUP(Q274, '[1]Mortality (Interventions) H'!$B$8:$AV$128, 28)</f>
        <v>78.501817991953516</v>
      </c>
      <c r="S274" s="46">
        <f>VLOOKUP(I274, '[1]Lapse Rates'!$A$4:$F$24, 3)</f>
        <v>0</v>
      </c>
      <c r="T274" s="33">
        <f t="shared" si="326"/>
        <v>0.51112857962074509</v>
      </c>
      <c r="U274" s="33">
        <f t="shared" si="316"/>
        <v>4.0124522727873452E-2</v>
      </c>
      <c r="V274" s="39">
        <f t="shared" si="310"/>
        <v>0</v>
      </c>
      <c r="W274" s="32">
        <f t="shared" si="317"/>
        <v>0.47100405689287161</v>
      </c>
      <c r="X274" s="31"/>
      <c r="Y274" s="5">
        <f t="shared" si="323"/>
        <v>0</v>
      </c>
      <c r="Z274" s="5">
        <f t="shared" si="312"/>
        <v>3.0781645337642169</v>
      </c>
      <c r="AA274" s="5">
        <f t="shared" si="318"/>
        <v>0</v>
      </c>
      <c r="AB274" s="5">
        <f t="shared" si="301"/>
        <v>2.8365230217853719</v>
      </c>
      <c r="AC274" s="32"/>
      <c r="AD274" s="5">
        <f>$W274*J274</f>
        <v>118407.5587596586</v>
      </c>
      <c r="AE274" s="5">
        <f t="shared" si="303"/>
        <v>-1184.075587596586</v>
      </c>
      <c r="AF274" s="5">
        <f t="shared" si="321"/>
        <v>-13023.078218468754</v>
      </c>
      <c r="AG274" s="5">
        <f t="shared" si="327"/>
        <v>-24164.151197884501</v>
      </c>
      <c r="AH274" s="5">
        <f t="shared" si="328"/>
        <v>80036.253755708749</v>
      </c>
      <c r="AI274" s="42">
        <f t="shared" si="322"/>
        <v>0</v>
      </c>
      <c r="AJ274" s="42">
        <f t="shared" si="325"/>
        <v>11499.925667120047</v>
      </c>
      <c r="AK274" s="42">
        <f t="shared" si="329"/>
        <v>91536.179422828791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4204114.6385598825</v>
      </c>
      <c r="AE277" s="21">
        <f t="shared" ref="AE277:AK277" si="330">SUM(AE254:AE274)</f>
        <v>-137604.65438181211</v>
      </c>
      <c r="AF277" s="21">
        <f t="shared" si="330"/>
        <v>-442654.49834755441</v>
      </c>
      <c r="AG277" s="21">
        <f t="shared" si="330"/>
        <v>-283936.24058321037</v>
      </c>
      <c r="AH277" s="21">
        <f t="shared" si="330"/>
        <v>3339919.2452473058</v>
      </c>
      <c r="AI277" s="21">
        <f t="shared" si="330"/>
        <v>0</v>
      </c>
      <c r="AJ277" s="21">
        <f t="shared" si="330"/>
        <v>384137.18458575127</v>
      </c>
      <c r="AK277" s="21">
        <f t="shared" si="330"/>
        <v>3724056.4298330569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2114504.275073369</v>
      </c>
      <c r="AE279" s="21">
        <f t="shared" ref="AE279:AK279" si="331">AE254+NPV($D$6,AE255:AE274)</f>
        <v>-116930.11532113425</v>
      </c>
      <c r="AF279" s="21">
        <f t="shared" si="331"/>
        <v>-215265.18119719703</v>
      </c>
      <c r="AG279" s="21">
        <f t="shared" si="331"/>
        <v>-96538.281511006047</v>
      </c>
      <c r="AH279" s="21">
        <f t="shared" si="331"/>
        <v>1685770.6970440315</v>
      </c>
      <c r="AI279" s="21">
        <f t="shared" si="331"/>
        <v>0</v>
      </c>
      <c r="AJ279" s="21">
        <f t="shared" si="331"/>
        <v>181169.46487830346</v>
      </c>
      <c r="AK279" s="21">
        <f t="shared" si="331"/>
        <v>1866940.1619223345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3130613.5491239037</v>
      </c>
      <c r="AE281" s="21">
        <f t="shared" ref="AE281:AK281" si="332">AE254+NPV($D$7,AE255:AE274)</f>
        <v>-126956.80807009246</v>
      </c>
      <c r="AF281" s="21">
        <f t="shared" si="332"/>
        <v>-325543.95504412852</v>
      </c>
      <c r="AG281" s="21">
        <f t="shared" si="332"/>
        <v>-181946.81644763509</v>
      </c>
      <c r="AH281" s="21">
        <f t="shared" si="332"/>
        <v>2496165.9695620476</v>
      </c>
      <c r="AI281" s="21">
        <f t="shared" si="332"/>
        <v>0</v>
      </c>
      <c r="AJ281" s="21">
        <f t="shared" si="332"/>
        <v>279868.64709039661</v>
      </c>
      <c r="AK281" s="21">
        <f t="shared" si="332"/>
        <v>2776034.6166524445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12401.450230868079</v>
      </c>
    </row>
    <row r="285" spans="1:39" ht="15" x14ac:dyDescent="0.2">
      <c r="G285" s="58" t="s">
        <v>118</v>
      </c>
      <c r="H285" s="57"/>
      <c r="I285" s="57"/>
      <c r="J285" s="11">
        <f>H$284</f>
        <v>12401.450230868079</v>
      </c>
      <c r="K285" s="11">
        <f>J285*$C$10</f>
        <v>4960.5800923472316</v>
      </c>
      <c r="L285" s="24">
        <f>$C$294</f>
        <v>1730.5116361769929</v>
      </c>
      <c r="M285" s="11">
        <f t="shared" ref="M285:M305" si="333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34">O285*W285</f>
        <v>0</v>
      </c>
      <c r="AB285" s="5">
        <f>P285*W285</f>
        <v>6.0222899999999999</v>
      </c>
      <c r="AC285" s="32"/>
      <c r="AD285" s="5">
        <f>$W285*J285</f>
        <v>12401.450230868079</v>
      </c>
      <c r="AE285" s="5">
        <f>-$W285*K285</f>
        <v>-4960.5800923472316</v>
      </c>
      <c r="AF285" s="5">
        <f>-$W285*L285</f>
        <v>-1730.5116361769929</v>
      </c>
      <c r="AG285" s="5"/>
      <c r="AH285" s="5">
        <f>SUM(AD285:AG285)</f>
        <v>5710.3585023438536</v>
      </c>
      <c r="AI285" s="42">
        <f>Y285-AA285</f>
        <v>0</v>
      </c>
      <c r="AJ285" s="42"/>
      <c r="AK285" s="42">
        <f>SUM(AH285:AJ285)</f>
        <v>5710.3585023438536</v>
      </c>
      <c r="AL285" s="6" t="s">
        <v>39</v>
      </c>
      <c r="AM285" s="36">
        <f>AK312</f>
        <v>-33148.986075713983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35">H$284</f>
        <v>12401.450230868079</v>
      </c>
      <c r="K286" s="11"/>
      <c r="L286" s="24"/>
      <c r="M286" s="11">
        <f t="shared" si="333"/>
        <v>602229</v>
      </c>
      <c r="N286" s="78">
        <f t="shared" ref="N286:N305" si="336">N254</f>
        <v>0</v>
      </c>
      <c r="O286" s="35">
        <f t="shared" ref="O286:O305" si="337">M286*N286/1000</f>
        <v>0</v>
      </c>
      <c r="P286" s="35">
        <f t="shared" ref="P286:P287" si="338">$H$14*M286/1000</f>
        <v>6.0222899999999999</v>
      </c>
      <c r="Q286">
        <f t="shared" ref="Q286:Q305" si="339">Q5</f>
        <v>65</v>
      </c>
      <c r="R286" s="45">
        <f>1000*VLOOKUP(Q286, '[1]Mortality (Interventions) H'!$B$8:$AV$128, 31)</f>
        <v>9.7318068936269508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9.731806893626951E-3</v>
      </c>
      <c r="V286" s="39">
        <f>MIN(S286*T286,T286-U286)</f>
        <v>3.4608985999999998E-3</v>
      </c>
      <c r="W286" s="32">
        <f>T286-SUM(U286:V286)</f>
        <v>0.98680729450637306</v>
      </c>
      <c r="X286" s="32"/>
      <c r="Y286" s="5">
        <f>AA285</f>
        <v>0</v>
      </c>
      <c r="Z286" s="5">
        <f>AB285</f>
        <v>6.0222899999999999</v>
      </c>
      <c r="AA286" s="5">
        <f t="shared" si="334"/>
        <v>0</v>
      </c>
      <c r="AB286" s="5">
        <f t="shared" ref="AB286:AB305" si="340">P286*W286</f>
        <v>5.942839701632785</v>
      </c>
      <c r="AC286" s="32"/>
      <c r="AD286" s="5">
        <f t="shared" ref="AD286:AD288" si="341">$W286*J286</f>
        <v>12237.841550278365</v>
      </c>
      <c r="AE286" s="5">
        <f t="shared" ref="AE286:AE305" si="342">-$W286*K286</f>
        <v>0</v>
      </c>
      <c r="AF286" s="5">
        <f t="shared" ref="AF286:AF287" si="343">-$W286*L286</f>
        <v>0</v>
      </c>
      <c r="AG286" s="5">
        <f>-U286*M286</f>
        <v>-5860.7763337420647</v>
      </c>
      <c r="AH286" s="5">
        <f t="shared" ref="AH286:AH294" si="344">SUM(AD286:AG286)</f>
        <v>6377.0652165362999</v>
      </c>
      <c r="AI286" s="42">
        <f>-M286*$W285*(N286-N285)/1000</f>
        <v>0</v>
      </c>
      <c r="AJ286" s="42">
        <f>$D$6*SUM(Y286:Z286,AD286:AE286)</f>
        <v>1201.1230427313078</v>
      </c>
      <c r="AK286" s="42">
        <f t="shared" ref="AK286" si="345">SUM(AH286:AJ286)</f>
        <v>7578.1882592676075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46">I286+1</f>
        <v>2</v>
      </c>
      <c r="J287" s="11">
        <f t="shared" si="335"/>
        <v>12401.450230868079</v>
      </c>
      <c r="K287" s="11">
        <f t="shared" ref="K287:K305" si="347">J287*$C$11</f>
        <v>124.01450230868079</v>
      </c>
      <c r="L287" s="24">
        <f>$C$295</f>
        <v>1358.4681292509504</v>
      </c>
      <c r="M287" s="11">
        <f t="shared" si="333"/>
        <v>602229</v>
      </c>
      <c r="N287" s="78">
        <f t="shared" si="336"/>
        <v>0</v>
      </c>
      <c r="O287" s="35">
        <f t="shared" si="337"/>
        <v>0</v>
      </c>
      <c r="P287" s="35">
        <f t="shared" si="338"/>
        <v>6.0222899999999999</v>
      </c>
      <c r="Q287">
        <f t="shared" si="339"/>
        <v>66</v>
      </c>
      <c r="R287" s="45">
        <f>1000*VLOOKUP(Q287, '[1]Mortality (Interventions) H'!$B$8:$AV$128, 31)</f>
        <v>10.697435569556328</v>
      </c>
      <c r="S287" s="46">
        <f>VLOOKUP(I287, '[1]Lapse Rates'!$A$4:$F$24, 3)</f>
        <v>3.2267923000000001E-3</v>
      </c>
      <c r="T287" s="33">
        <f t="shared" ref="T287:T289" si="348">W286</f>
        <v>0.98680729450637306</v>
      </c>
      <c r="U287" s="33">
        <f>T287*R287/1000</f>
        <v>1.0556307452550122E-2</v>
      </c>
      <c r="V287" s="39">
        <f t="shared" ref="V287:V305" si="349">MIN(S287*T287,T287-U287)</f>
        <v>3.1842221794969971E-3</v>
      </c>
      <c r="W287" s="32">
        <f>T287-SUM(U287:V287)</f>
        <v>0.97306676487432597</v>
      </c>
      <c r="X287" s="32"/>
      <c r="Y287" s="5">
        <f t="shared" ref="Y287:Y288" si="350">AA286</f>
        <v>0</v>
      </c>
      <c r="Z287" s="5">
        <f t="shared" ref="Z287:Z305" si="351">AB286</f>
        <v>5.942839701632785</v>
      </c>
      <c r="AA287" s="5">
        <f>O287*W287</f>
        <v>0</v>
      </c>
      <c r="AB287" s="5">
        <f t="shared" si="340"/>
        <v>5.8600902474350045</v>
      </c>
      <c r="AC287" s="32"/>
      <c r="AD287" s="5">
        <f t="shared" si="341"/>
        <v>12067.439055900764</v>
      </c>
      <c r="AE287" s="5">
        <f t="shared" si="342"/>
        <v>-120.67439055900765</v>
      </c>
      <c r="AF287" s="5">
        <f t="shared" si="343"/>
        <v>-1321.8801877151</v>
      </c>
      <c r="AG287" s="5">
        <f t="shared" ref="AG287:AG290" si="352">-U287*M287</f>
        <v>-6357.3144808418074</v>
      </c>
      <c r="AH287" s="5">
        <f t="shared" si="344"/>
        <v>4267.5699967848486</v>
      </c>
      <c r="AI287" s="42">
        <f>-M287*($W286*N287-$W285*N286)/1000</f>
        <v>0</v>
      </c>
      <c r="AJ287" s="42">
        <f t="shared" ref="AJ287:AJ288" si="353">$D$6*SUM(Y287:Z287,AD287:AE287)</f>
        <v>1172.5606062447564</v>
      </c>
      <c r="AK287" s="42">
        <f>SUM(AH287:AJ287)</f>
        <v>5440.1306030296055</v>
      </c>
      <c r="AL287" s="48" t="s">
        <v>59</v>
      </c>
      <c r="AM287" s="54">
        <f>AK312/AD312</f>
        <v>-0.21403226007599735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46"/>
        <v>3</v>
      </c>
      <c r="J288" s="11">
        <f t="shared" si="335"/>
        <v>12401.450230868079</v>
      </c>
      <c r="K288" s="11">
        <f t="shared" si="347"/>
        <v>124.01450230868079</v>
      </c>
      <c r="L288" s="24">
        <f t="shared" ref="L288:L305" si="354">$C$295</f>
        <v>1358.4681292509504</v>
      </c>
      <c r="M288" s="11">
        <f t="shared" si="333"/>
        <v>602229</v>
      </c>
      <c r="N288" s="78">
        <f t="shared" si="336"/>
        <v>0</v>
      </c>
      <c r="O288" s="35">
        <f t="shared" si="337"/>
        <v>0</v>
      </c>
      <c r="P288" s="35">
        <f>$H$14*M288/1000</f>
        <v>6.0222899999999999</v>
      </c>
      <c r="Q288">
        <f t="shared" si="339"/>
        <v>67</v>
      </c>
      <c r="R288" s="45">
        <f>1000*VLOOKUP(Q288, '[1]Mortality (Interventions) H'!$B$8:$AV$128, 31)</f>
        <v>11.72983708671334</v>
      </c>
      <c r="S288" s="46">
        <f>VLOOKUP(I288, '[1]Lapse Rates'!$A$4:$F$24, 3)</f>
        <v>2.9657235000000001E-3</v>
      </c>
      <c r="T288" s="33">
        <f t="shared" si="348"/>
        <v>0.97306676487432597</v>
      </c>
      <c r="U288" s="33">
        <f t="shared" ref="U288:U305" si="355">T288*R288/1000</f>
        <v>1.1413914626471039E-2</v>
      </c>
      <c r="V288" s="39">
        <f t="shared" si="349"/>
        <v>2.8858469716567634E-3</v>
      </c>
      <c r="W288" s="32">
        <f t="shared" ref="W288:W305" si="356">T288-SUM(U288:V288)</f>
        <v>0.95876700327619813</v>
      </c>
      <c r="X288" s="32"/>
      <c r="Y288" s="5">
        <f t="shared" si="350"/>
        <v>0</v>
      </c>
      <c r="Z288" s="5">
        <f t="shared" si="351"/>
        <v>5.8600902474350045</v>
      </c>
      <c r="AA288" s="5">
        <f t="shared" ref="AA288:AA305" si="357">O288*W288</f>
        <v>0</v>
      </c>
      <c r="AB288" s="5">
        <f t="shared" si="340"/>
        <v>5.7739729361602148</v>
      </c>
      <c r="AC288" s="32"/>
      <c r="AD288" s="5">
        <f t="shared" si="341"/>
        <v>11890.101274128303</v>
      </c>
      <c r="AE288" s="5">
        <f t="shared" si="342"/>
        <v>-118.90101274128304</v>
      </c>
      <c r="AF288" s="5">
        <f>-$W288*L288</f>
        <v>-1302.4544173281568</v>
      </c>
      <c r="AG288" s="5">
        <f t="shared" si="352"/>
        <v>-6873.7903915850275</v>
      </c>
      <c r="AH288" s="5">
        <f t="shared" si="344"/>
        <v>3594.9554524738342</v>
      </c>
      <c r="AI288" s="42">
        <f>-M288*($W287*N288-$W286*N287)/1000</f>
        <v>0</v>
      </c>
      <c r="AJ288" s="42">
        <f t="shared" si="353"/>
        <v>1155.3296204953401</v>
      </c>
      <c r="AK288" s="42">
        <f t="shared" ref="AK288:AK295" si="358">SUM(AH288:AJ288)</f>
        <v>4750.2850729691745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46"/>
        <v>4</v>
      </c>
      <c r="J289" s="11">
        <f t="shared" si="335"/>
        <v>12401.450230868079</v>
      </c>
      <c r="K289" s="11">
        <f t="shared" si="347"/>
        <v>124.01450230868079</v>
      </c>
      <c r="L289" s="24">
        <f t="shared" si="354"/>
        <v>1358.4681292509504</v>
      </c>
      <c r="M289" s="11">
        <f t="shared" si="333"/>
        <v>602229</v>
      </c>
      <c r="N289" s="78">
        <f t="shared" si="336"/>
        <v>0</v>
      </c>
      <c r="O289" s="35">
        <f t="shared" si="337"/>
        <v>0</v>
      </c>
      <c r="P289" s="35">
        <f t="shared" ref="P289:P305" si="359">$H$14*M289/1000</f>
        <v>6.0222899999999999</v>
      </c>
      <c r="Q289">
        <f t="shared" si="339"/>
        <v>68</v>
      </c>
      <c r="R289" s="45">
        <f>1000*VLOOKUP(Q289, '[1]Mortality (Interventions) H'!$B$8:$AV$128, 31)</f>
        <v>12.829370531539048</v>
      </c>
      <c r="S289" s="46">
        <f>VLOOKUP(I289, '[1]Lapse Rates'!$A$4:$F$24, 3)</f>
        <v>2.7812204999999998E-3</v>
      </c>
      <c r="T289" s="33">
        <f t="shared" si="348"/>
        <v>0.95876700327619813</v>
      </c>
      <c r="U289" s="33">
        <f t="shared" si="355"/>
        <v>1.2300377138443657E-2</v>
      </c>
      <c r="V289" s="39">
        <f t="shared" si="349"/>
        <v>2.6665424442353291E-3</v>
      </c>
      <c r="W289" s="32">
        <f t="shared" si="356"/>
        <v>0.94380008369351909</v>
      </c>
      <c r="X289" s="32"/>
      <c r="Y289" s="5">
        <f>AA288</f>
        <v>0</v>
      </c>
      <c r="Z289" s="5">
        <f t="shared" si="351"/>
        <v>5.7739729361602148</v>
      </c>
      <c r="AA289" s="5">
        <f t="shared" si="357"/>
        <v>0</v>
      </c>
      <c r="AB289" s="5">
        <f t="shared" si="340"/>
        <v>5.6838378060266432</v>
      </c>
      <c r="AC289" s="32"/>
      <c r="AD289" s="5">
        <f>$W289*J289</f>
        <v>11704.489765814304</v>
      </c>
      <c r="AE289" s="5">
        <f t="shared" si="342"/>
        <v>-117.04489765814304</v>
      </c>
      <c r="AF289" s="5">
        <f t="shared" ref="AF289:AF305" si="360">-$W289*L289</f>
        <v>-1282.1223340820252</v>
      </c>
      <c r="AG289" s="5">
        <f t="shared" si="352"/>
        <v>-7407.6438237077855</v>
      </c>
      <c r="AH289" s="5">
        <f t="shared" si="344"/>
        <v>2897.6787103663501</v>
      </c>
      <c r="AI289" s="42">
        <f t="shared" ref="AI289:AI305" si="361">-M289*($W288*N289-$W287*N288)/1000</f>
        <v>0</v>
      </c>
      <c r="AJ289" s="42">
        <f>$D$6*SUM(Y289:Z289,AD289:AE289)</f>
        <v>1137.2947683111568</v>
      </c>
      <c r="AK289" s="42">
        <f t="shared" si="358"/>
        <v>4034.973478677507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46"/>
        <v>5</v>
      </c>
      <c r="J290" s="11">
        <f t="shared" si="335"/>
        <v>12401.450230868079</v>
      </c>
      <c r="K290" s="11">
        <f t="shared" si="347"/>
        <v>124.01450230868079</v>
      </c>
      <c r="L290" s="24">
        <f t="shared" si="354"/>
        <v>1358.4681292509504</v>
      </c>
      <c r="M290" s="11">
        <f t="shared" si="333"/>
        <v>602229</v>
      </c>
      <c r="N290" s="78">
        <f t="shared" si="336"/>
        <v>0</v>
      </c>
      <c r="O290" s="35">
        <f t="shared" si="337"/>
        <v>0</v>
      </c>
      <c r="P290" s="35">
        <f t="shared" si="359"/>
        <v>6.0222899999999999</v>
      </c>
      <c r="Q290">
        <f t="shared" si="339"/>
        <v>69</v>
      </c>
      <c r="R290" s="45">
        <f>1000*VLOOKUP(Q290, '[1]Mortality (Interventions) H'!$B$8:$AV$128, 31)</f>
        <v>14.067743169527755</v>
      </c>
      <c r="S290" s="46">
        <f>VLOOKUP(I290, '[1]Lapse Rates'!$A$4:$F$24, 3)</f>
        <v>2.4845683E-3</v>
      </c>
      <c r="T290" s="33">
        <f>W289</f>
        <v>0.94380008369351909</v>
      </c>
      <c r="U290" s="33">
        <f t="shared" si="355"/>
        <v>1.3277137180779228E-2</v>
      </c>
      <c r="V290" s="39">
        <f t="shared" si="349"/>
        <v>2.3449357694822646E-3</v>
      </c>
      <c r="W290" s="32">
        <f t="shared" si="356"/>
        <v>0.92817801074325756</v>
      </c>
      <c r="X290" s="32"/>
      <c r="Y290" s="5">
        <f t="shared" ref="Y290:Y305" si="362">AA289</f>
        <v>0</v>
      </c>
      <c r="Z290" s="5">
        <f t="shared" si="351"/>
        <v>5.6838378060266432</v>
      </c>
      <c r="AA290" s="5">
        <f t="shared" si="357"/>
        <v>0</v>
      </c>
      <c r="AB290" s="5">
        <f t="shared" si="340"/>
        <v>5.5897571523190122</v>
      </c>
      <c r="AC290" s="32"/>
      <c r="AD290" s="5">
        <f t="shared" ref="AD290:AD304" si="363">$W290*J290</f>
        <v>11510.753405618645</v>
      </c>
      <c r="AE290" s="5">
        <f t="shared" si="342"/>
        <v>-115.10753405618645</v>
      </c>
      <c r="AF290" s="5">
        <f t="shared" si="360"/>
        <v>-1260.9002458662617</v>
      </c>
      <c r="AG290" s="5">
        <f t="shared" si="352"/>
        <v>-7995.8770472434935</v>
      </c>
      <c r="AH290" s="5">
        <f t="shared" si="344"/>
        <v>2138.8685784527042</v>
      </c>
      <c r="AI290" s="42">
        <f t="shared" si="361"/>
        <v>0</v>
      </c>
      <c r="AJ290" s="42">
        <f t="shared" ref="AJ290:AJ305" si="364">$D$6*SUM(Y290:Z290,AD290:AE290)</f>
        <v>1118.4704444890485</v>
      </c>
      <c r="AK290" s="42">
        <f t="shared" si="358"/>
        <v>3257.3390229417528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46"/>
        <v>6</v>
      </c>
      <c r="J291" s="11">
        <f t="shared" si="335"/>
        <v>12401.450230868079</v>
      </c>
      <c r="K291" s="11">
        <f t="shared" si="347"/>
        <v>124.01450230868079</v>
      </c>
      <c r="L291" s="24">
        <f t="shared" si="354"/>
        <v>1358.4681292509504</v>
      </c>
      <c r="M291" s="11">
        <f t="shared" si="333"/>
        <v>602229</v>
      </c>
      <c r="N291" s="78">
        <f t="shared" si="336"/>
        <v>0</v>
      </c>
      <c r="O291" s="35">
        <f t="shared" si="337"/>
        <v>0</v>
      </c>
      <c r="P291" s="35">
        <f t="shared" si="359"/>
        <v>6.0222899999999999</v>
      </c>
      <c r="Q291">
        <f t="shared" si="339"/>
        <v>70</v>
      </c>
      <c r="R291" s="45">
        <f>1000*VLOOKUP(Q291, '[1]Mortality (Interventions) H'!$B$8:$AV$128, 31)</f>
        <v>15.629246976720783</v>
      </c>
      <c r="S291" s="46">
        <f>VLOOKUP(I291, '[1]Lapse Rates'!$A$4:$F$24, 3)</f>
        <v>2.4510465999999999E-3</v>
      </c>
      <c r="T291" s="33">
        <f t="shared" ref="T291:T305" si="365">W290</f>
        <v>0.92817801074325756</v>
      </c>
      <c r="U291" s="33">
        <f t="shared" si="355"/>
        <v>1.450672336826777E-2</v>
      </c>
      <c r="V291" s="39">
        <f t="shared" si="349"/>
        <v>2.275007557427025E-3</v>
      </c>
      <c r="W291" s="32">
        <f t="shared" si="356"/>
        <v>0.91139627981756277</v>
      </c>
      <c r="X291" s="32"/>
      <c r="Y291" s="5">
        <f t="shared" si="362"/>
        <v>0</v>
      </c>
      <c r="Z291" s="5">
        <f t="shared" si="351"/>
        <v>5.5897571523190122</v>
      </c>
      <c r="AA291" s="5">
        <f t="shared" si="357"/>
        <v>0</v>
      </c>
      <c r="AB291" s="5">
        <f t="shared" si="340"/>
        <v>5.4886927019825098</v>
      </c>
      <c r="AC291" s="32"/>
      <c r="AD291" s="5">
        <f t="shared" si="363"/>
        <v>11302.635604755822</v>
      </c>
      <c r="AE291" s="5">
        <f t="shared" si="342"/>
        <v>-113.02635604755822</v>
      </c>
      <c r="AF291" s="5">
        <f t="shared" si="360"/>
        <v>-1238.1027992500401</v>
      </c>
      <c r="AG291" s="5">
        <f>-U291*M291</f>
        <v>-8736.3695073485305</v>
      </c>
      <c r="AH291" s="5">
        <f t="shared" si="344"/>
        <v>1215.1369421096933</v>
      </c>
      <c r="AI291" s="42">
        <f t="shared" si="361"/>
        <v>0</v>
      </c>
      <c r="AJ291" s="42">
        <f t="shared" si="364"/>
        <v>1098.2490224749233</v>
      </c>
      <c r="AK291" s="42">
        <f t="shared" si="358"/>
        <v>2313.3859645846169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46"/>
        <v>7</v>
      </c>
      <c r="J292" s="11">
        <f t="shared" si="335"/>
        <v>12401.450230868079</v>
      </c>
      <c r="K292" s="11">
        <f t="shared" si="347"/>
        <v>124.01450230868079</v>
      </c>
      <c r="L292" s="24">
        <f t="shared" si="354"/>
        <v>1358.4681292509504</v>
      </c>
      <c r="M292" s="11">
        <f t="shared" si="333"/>
        <v>602229</v>
      </c>
      <c r="N292" s="78">
        <f t="shared" si="336"/>
        <v>0</v>
      </c>
      <c r="O292" s="35">
        <f t="shared" si="337"/>
        <v>0</v>
      </c>
      <c r="P292" s="35">
        <f t="shared" si="359"/>
        <v>6.0222899999999999</v>
      </c>
      <c r="Q292">
        <f t="shared" si="339"/>
        <v>71</v>
      </c>
      <c r="R292" s="45">
        <f>1000*VLOOKUP(Q292, '[1]Mortality (Interventions) H'!$B$8:$AV$128, 31)</f>
        <v>17.247115444246127</v>
      </c>
      <c r="S292" s="46">
        <f>VLOOKUP(I292, '[1]Lapse Rates'!$A$4:$F$24, 3)</f>
        <v>2.2232648999999998E-3</v>
      </c>
      <c r="T292" s="33">
        <f t="shared" si="365"/>
        <v>0.91139627981756277</v>
      </c>
      <c r="U292" s="33">
        <f t="shared" si="355"/>
        <v>1.571895685346995E-2</v>
      </c>
      <c r="V292" s="39">
        <f t="shared" si="349"/>
        <v>2.0262753589089656E-3</v>
      </c>
      <c r="W292" s="32">
        <f t="shared" si="356"/>
        <v>0.89365104760518388</v>
      </c>
      <c r="X292" s="32"/>
      <c r="Y292" s="5">
        <f t="shared" si="362"/>
        <v>0</v>
      </c>
      <c r="Z292" s="5">
        <f t="shared" si="351"/>
        <v>5.4886927019825098</v>
      </c>
      <c r="AA292" s="5">
        <f t="shared" si="357"/>
        <v>0</v>
      </c>
      <c r="AB292" s="5">
        <f t="shared" si="340"/>
        <v>5.3818257674822227</v>
      </c>
      <c r="AC292" s="32"/>
      <c r="AD292" s="5">
        <f t="shared" si="363"/>
        <v>11082.568990638807</v>
      </c>
      <c r="AE292" s="5">
        <f t="shared" si="342"/>
        <v>-110.82568990638808</v>
      </c>
      <c r="AF292" s="5">
        <f t="shared" si="360"/>
        <v>-1213.9964668433661</v>
      </c>
      <c r="AG292" s="5">
        <f t="shared" ref="AG292:AG305" si="366">-U292*M292</f>
        <v>-9466.4116669083542</v>
      </c>
      <c r="AH292" s="5">
        <f t="shared" si="344"/>
        <v>291.3351669806998</v>
      </c>
      <c r="AI292" s="42">
        <f t="shared" si="361"/>
        <v>0</v>
      </c>
      <c r="AJ292" s="42">
        <f t="shared" si="364"/>
        <v>1076.866458555915</v>
      </c>
      <c r="AK292" s="42">
        <f t="shared" si="358"/>
        <v>1368.2016255366148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46"/>
        <v>8</v>
      </c>
      <c r="J293" s="11">
        <f t="shared" si="335"/>
        <v>12401.450230868079</v>
      </c>
      <c r="K293" s="11">
        <f t="shared" si="347"/>
        <v>124.01450230868079</v>
      </c>
      <c r="L293" s="24">
        <f t="shared" si="354"/>
        <v>1358.4681292509504</v>
      </c>
      <c r="M293" s="11">
        <f t="shared" si="333"/>
        <v>602229</v>
      </c>
      <c r="N293" s="78">
        <f t="shared" si="336"/>
        <v>0</v>
      </c>
      <c r="O293" s="35">
        <f t="shared" si="337"/>
        <v>0</v>
      </c>
      <c r="P293" s="35">
        <f t="shared" si="359"/>
        <v>6.0222899999999999</v>
      </c>
      <c r="Q293">
        <f t="shared" si="339"/>
        <v>72</v>
      </c>
      <c r="R293" s="45">
        <f>1000*VLOOKUP(Q293, '[1]Mortality (Interventions) H'!$B$8:$AV$128, 31)</f>
        <v>19.113721833835648</v>
      </c>
      <c r="S293" s="46">
        <f>VLOOKUP(I293, '[1]Lapse Rates'!$A$4:$F$24, 3)</f>
        <v>2.1873403E-3</v>
      </c>
      <c r="T293" s="33">
        <f t="shared" si="365"/>
        <v>0.89365104760518388</v>
      </c>
      <c r="U293" s="33">
        <f t="shared" si="355"/>
        <v>1.7080997540441303E-2</v>
      </c>
      <c r="V293" s="39">
        <f t="shared" si="349"/>
        <v>1.954718950564037E-3</v>
      </c>
      <c r="W293" s="32">
        <f t="shared" si="356"/>
        <v>0.87461533111417855</v>
      </c>
      <c r="X293" s="32"/>
      <c r="Y293" s="5">
        <f t="shared" si="362"/>
        <v>0</v>
      </c>
      <c r="Z293" s="5">
        <f t="shared" si="351"/>
        <v>5.3818257674822227</v>
      </c>
      <c r="AA293" s="5">
        <f t="shared" si="357"/>
        <v>0</v>
      </c>
      <c r="AB293" s="5">
        <f t="shared" si="340"/>
        <v>5.2671871624156061</v>
      </c>
      <c r="AC293" s="32"/>
      <c r="AD293" s="5">
        <f t="shared" si="363"/>
        <v>10846.49849996669</v>
      </c>
      <c r="AE293" s="5">
        <f t="shared" si="342"/>
        <v>-108.46498499966691</v>
      </c>
      <c r="AF293" s="5">
        <f t="shared" si="360"/>
        <v>-1188.1370526728786</v>
      </c>
      <c r="AG293" s="5">
        <f t="shared" si="366"/>
        <v>-10286.672067782425</v>
      </c>
      <c r="AH293" s="5">
        <f t="shared" si="344"/>
        <v>-736.77560548828114</v>
      </c>
      <c r="AI293" s="42">
        <f t="shared" si="361"/>
        <v>0</v>
      </c>
      <c r="AJ293" s="42">
        <f t="shared" si="364"/>
        <v>1053.929044926055</v>
      </c>
      <c r="AK293" s="42">
        <f t="shared" si="358"/>
        <v>317.15343943777384</v>
      </c>
    </row>
    <row r="294" spans="1:37" ht="15" x14ac:dyDescent="0.2">
      <c r="A294" s="12"/>
      <c r="B294" s="13">
        <v>1</v>
      </c>
      <c r="C294" s="10">
        <f>$H$284*0.14+$B$297</f>
        <v>1730.5116361769929</v>
      </c>
      <c r="D294" s="1"/>
      <c r="E294" s="81" t="s">
        <v>51</v>
      </c>
      <c r="F294" s="13"/>
      <c r="G294" s="8"/>
      <c r="I294" s="2">
        <f t="shared" si="346"/>
        <v>9</v>
      </c>
      <c r="J294" s="11">
        <f t="shared" si="335"/>
        <v>12401.450230868079</v>
      </c>
      <c r="K294" s="11">
        <f t="shared" si="347"/>
        <v>124.01450230868079</v>
      </c>
      <c r="L294" s="24">
        <f t="shared" si="354"/>
        <v>1358.4681292509504</v>
      </c>
      <c r="M294" s="11">
        <f t="shared" si="333"/>
        <v>602229</v>
      </c>
      <c r="N294" s="78">
        <f t="shared" si="336"/>
        <v>0</v>
      </c>
      <c r="O294" s="35">
        <f t="shared" si="337"/>
        <v>0</v>
      </c>
      <c r="P294" s="35">
        <f t="shared" si="359"/>
        <v>6.0222899999999999</v>
      </c>
      <c r="Q294">
        <f t="shared" si="339"/>
        <v>73</v>
      </c>
      <c r="R294" s="45">
        <f>1000*VLOOKUP(Q294, '[1]Mortality (Interventions) H'!$B$8:$AV$128, 31)</f>
        <v>21.268238645976226</v>
      </c>
      <c r="S294" s="46">
        <f>VLOOKUP(I294, '[1]Lapse Rates'!$A$4:$F$24, 3)</f>
        <v>1.9768835000000002E-3</v>
      </c>
      <c r="T294" s="33">
        <f t="shared" si="365"/>
        <v>0.87461533111417855</v>
      </c>
      <c r="U294" s="33">
        <f t="shared" si="355"/>
        <v>1.8601527585565866E-2</v>
      </c>
      <c r="V294" s="39">
        <f t="shared" si="349"/>
        <v>1.7290126169266563E-3</v>
      </c>
      <c r="W294" s="32">
        <f t="shared" si="356"/>
        <v>0.85428479091168608</v>
      </c>
      <c r="X294" s="32"/>
      <c r="Y294" s="5">
        <f t="shared" si="362"/>
        <v>0</v>
      </c>
      <c r="Z294" s="5">
        <f t="shared" si="351"/>
        <v>5.2671871624156061</v>
      </c>
      <c r="AA294" s="5">
        <f t="shared" si="357"/>
        <v>0</v>
      </c>
      <c r="AB294" s="5">
        <f t="shared" si="340"/>
        <v>5.1447507534595376</v>
      </c>
      <c r="AC294" s="32"/>
      <c r="AD294" s="5">
        <f t="shared" si="363"/>
        <v>10594.370317478817</v>
      </c>
      <c r="AE294" s="5">
        <f t="shared" si="342"/>
        <v>-105.94370317478818</v>
      </c>
      <c r="AF294" s="5">
        <f t="shared" si="360"/>
        <v>-1160.5186617573374</v>
      </c>
      <c r="AG294" s="5">
        <f t="shared" si="366"/>
        <v>-11202.379356327747</v>
      </c>
      <c r="AH294" s="5">
        <f t="shared" si="344"/>
        <v>-1874.4714037810554</v>
      </c>
      <c r="AI294" s="42">
        <f t="shared" si="361"/>
        <v>0</v>
      </c>
      <c r="AJ294" s="42">
        <f t="shared" si="364"/>
        <v>1029.4313619238583</v>
      </c>
      <c r="AK294" s="42">
        <f t="shared" si="358"/>
        <v>-845.04004185719714</v>
      </c>
    </row>
    <row r="295" spans="1:37" ht="15" x14ac:dyDescent="0.2">
      <c r="A295" s="12"/>
      <c r="B295" s="70" t="s">
        <v>49</v>
      </c>
      <c r="C295" s="10">
        <f>$H$284*0.11+$B$297</f>
        <v>1358.4681292509504</v>
      </c>
      <c r="D295" s="1"/>
      <c r="E295" s="1"/>
      <c r="F295" s="1"/>
      <c r="I295" s="2">
        <f t="shared" si="346"/>
        <v>10</v>
      </c>
      <c r="J295" s="11">
        <f t="shared" si="335"/>
        <v>12401.450230868079</v>
      </c>
      <c r="K295" s="11">
        <f t="shared" si="347"/>
        <v>124.01450230868079</v>
      </c>
      <c r="L295" s="24">
        <f t="shared" si="354"/>
        <v>1358.4681292509504</v>
      </c>
      <c r="M295" s="11">
        <f t="shared" si="333"/>
        <v>602229</v>
      </c>
      <c r="N295" s="78">
        <f t="shared" si="336"/>
        <v>0</v>
      </c>
      <c r="O295" s="35">
        <f t="shared" si="337"/>
        <v>0</v>
      </c>
      <c r="P295" s="35">
        <f t="shared" si="359"/>
        <v>6.0222899999999999</v>
      </c>
      <c r="Q295">
        <f t="shared" si="339"/>
        <v>74</v>
      </c>
      <c r="R295" s="45">
        <f>1000*VLOOKUP(Q295, '[1]Mortality (Interventions) H'!$B$8:$AV$128, 31)</f>
        <v>23.83515699125574</v>
      </c>
      <c r="S295" s="46">
        <f>VLOOKUP(I295, '[1]Lapse Rates'!$A$4:$F$24, 3)</f>
        <v>1.6914747999999999E-3</v>
      </c>
      <c r="T295" s="33">
        <f t="shared" si="365"/>
        <v>0.85428479091168608</v>
      </c>
      <c r="U295" s="33">
        <f t="shared" si="355"/>
        <v>2.036201210662212E-2</v>
      </c>
      <c r="V295" s="39">
        <f t="shared" si="349"/>
        <v>1.4450011958503861E-3</v>
      </c>
      <c r="W295" s="32">
        <f t="shared" si="356"/>
        <v>0.8324777776092136</v>
      </c>
      <c r="X295" s="32"/>
      <c r="Y295" s="5">
        <f t="shared" si="362"/>
        <v>0</v>
      </c>
      <c r="Z295" s="5">
        <f t="shared" si="351"/>
        <v>5.1447507534595376</v>
      </c>
      <c r="AA295" s="5">
        <f t="shared" si="357"/>
        <v>0</v>
      </c>
      <c r="AB295" s="5">
        <f t="shared" si="340"/>
        <v>5.0134225953181906</v>
      </c>
      <c r="AC295" s="32"/>
      <c r="AD295" s="5">
        <f t="shared" si="363"/>
        <v>10323.931727324327</v>
      </c>
      <c r="AE295" s="5">
        <f t="shared" si="342"/>
        <v>-103.23931727324327</v>
      </c>
      <c r="AF295" s="5">
        <f t="shared" si="360"/>
        <v>-1130.8945291917771</v>
      </c>
      <c r="AG295" s="5">
        <f t="shared" si="366"/>
        <v>-12262.594188958932</v>
      </c>
      <c r="AH295" s="5">
        <f>SUM(AD295:AG295)</f>
        <v>-3172.7963080996251</v>
      </c>
      <c r="AI295" s="42">
        <f t="shared" si="361"/>
        <v>0</v>
      </c>
      <c r="AJ295" s="42">
        <f t="shared" si="364"/>
        <v>1003.1546254749258</v>
      </c>
      <c r="AK295" s="42">
        <f t="shared" si="358"/>
        <v>-2169.6416826246996</v>
      </c>
    </row>
    <row r="296" spans="1:37" ht="15" x14ac:dyDescent="0.2">
      <c r="D296" s="1"/>
      <c r="E296" s="1"/>
      <c r="F296" s="1"/>
      <c r="I296" s="2">
        <f t="shared" si="346"/>
        <v>11</v>
      </c>
      <c r="J296" s="11">
        <f t="shared" si="335"/>
        <v>12401.450230868079</v>
      </c>
      <c r="K296" s="11">
        <f t="shared" si="347"/>
        <v>124.01450230868079</v>
      </c>
      <c r="L296" s="24">
        <f t="shared" si="354"/>
        <v>1358.4681292509504</v>
      </c>
      <c r="M296" s="11">
        <f t="shared" si="333"/>
        <v>602229</v>
      </c>
      <c r="N296" s="78">
        <f t="shared" si="336"/>
        <v>0</v>
      </c>
      <c r="O296" s="35">
        <f t="shared" si="337"/>
        <v>0</v>
      </c>
      <c r="P296" s="35">
        <f t="shared" si="359"/>
        <v>6.0222899999999999</v>
      </c>
      <c r="Q296">
        <f t="shared" si="339"/>
        <v>75</v>
      </c>
      <c r="R296" s="45">
        <f>1000*VLOOKUP(Q296, '[1]Mortality (Interventions) H'!$B$8:$AV$128, 31)</f>
        <v>26.797467674965716</v>
      </c>
      <c r="S296" s="46">
        <f>VLOOKUP(I296, '[1]Lapse Rates'!$A$4:$F$24, 3)</f>
        <v>1.5867464999999999E-3</v>
      </c>
      <c r="T296" s="33">
        <f t="shared" si="365"/>
        <v>0.8324777776092136</v>
      </c>
      <c r="U296" s="33">
        <f t="shared" si="355"/>
        <v>2.2308296335610201E-2</v>
      </c>
      <c r="V296" s="39">
        <f t="shared" si="349"/>
        <v>1.3209311999491981E-3</v>
      </c>
      <c r="W296" s="32">
        <f t="shared" si="356"/>
        <v>0.80884855007365419</v>
      </c>
      <c r="X296" s="31"/>
      <c r="Y296" s="5">
        <f t="shared" si="362"/>
        <v>0</v>
      </c>
      <c r="Z296" s="5">
        <f t="shared" si="351"/>
        <v>5.0134225953181906</v>
      </c>
      <c r="AA296" s="5">
        <f t="shared" si="357"/>
        <v>0</v>
      </c>
      <c r="AB296" s="5">
        <f t="shared" si="340"/>
        <v>4.871120534623067</v>
      </c>
      <c r="AC296" s="32"/>
      <c r="AD296" s="5">
        <f t="shared" si="363"/>
        <v>10030.895038048229</v>
      </c>
      <c r="AE296" s="5">
        <f t="shared" si="342"/>
        <v>-100.3089503804823</v>
      </c>
      <c r="AF296" s="5">
        <f t="shared" si="360"/>
        <v>-1098.7949766659008</v>
      </c>
      <c r="AG296" s="5">
        <f t="shared" si="366"/>
        <v>-13434.702993898196</v>
      </c>
      <c r="AH296" s="5">
        <f t="shared" ref="AH296:AH305" si="367">SUM(AD296:AG296)</f>
        <v>-4602.9118828963492</v>
      </c>
      <c r="AI296" s="42">
        <f t="shared" si="361"/>
        <v>0</v>
      </c>
      <c r="AJ296" s="42">
        <f t="shared" si="364"/>
        <v>974.68231195680687</v>
      </c>
      <c r="AK296" s="42">
        <f t="shared" ref="AK296:AK305" si="368">SUM(AH296:AJ296)</f>
        <v>-3628.2295709395421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46"/>
        <v>12</v>
      </c>
      <c r="J297" s="11">
        <f t="shared" si="335"/>
        <v>12401.450230868079</v>
      </c>
      <c r="K297" s="11">
        <f t="shared" si="347"/>
        <v>124.01450230868079</v>
      </c>
      <c r="L297" s="24">
        <f t="shared" si="354"/>
        <v>1358.4681292509504</v>
      </c>
      <c r="M297" s="11">
        <f t="shared" si="333"/>
        <v>602229</v>
      </c>
      <c r="N297" s="78">
        <f t="shared" si="336"/>
        <v>0</v>
      </c>
      <c r="O297" s="35">
        <f t="shared" si="337"/>
        <v>0</v>
      </c>
      <c r="P297" s="35">
        <f t="shared" si="359"/>
        <v>6.0222899999999999</v>
      </c>
      <c r="Q297">
        <f t="shared" si="339"/>
        <v>76</v>
      </c>
      <c r="R297" s="45">
        <f>1000*VLOOKUP(Q297, '[1]Mortality (Interventions) H'!$B$8:$AV$128, 31)</f>
        <v>30.202465423495553</v>
      </c>
      <c r="S297" s="46">
        <f>VLOOKUP(I297, '[1]Lapse Rates'!$A$4:$F$24, 3)</f>
        <v>1.4412507000000001E-3</v>
      </c>
      <c r="T297" s="33">
        <f t="shared" si="365"/>
        <v>0.80884855007365419</v>
      </c>
      <c r="U297" s="33">
        <f t="shared" si="355"/>
        <v>2.4429220366444054E-2</v>
      </c>
      <c r="V297" s="39">
        <f t="shared" si="349"/>
        <v>1.1657535389876393E-3</v>
      </c>
      <c r="W297" s="32">
        <f t="shared" si="356"/>
        <v>0.78325357616822255</v>
      </c>
      <c r="X297" s="31"/>
      <c r="Y297" s="5">
        <f t="shared" si="362"/>
        <v>0</v>
      </c>
      <c r="Z297" s="5">
        <f t="shared" si="351"/>
        <v>4.871120534623067</v>
      </c>
      <c r="AA297" s="5">
        <f t="shared" si="357"/>
        <v>0</v>
      </c>
      <c r="AB297" s="5">
        <f t="shared" si="340"/>
        <v>4.7169801792221246</v>
      </c>
      <c r="AC297" s="32"/>
      <c r="AD297" s="5">
        <f t="shared" si="363"/>
        <v>9713.4802429996525</v>
      </c>
      <c r="AE297" s="5">
        <f t="shared" si="342"/>
        <v>-97.134802429996526</v>
      </c>
      <c r="AF297" s="5">
        <f t="shared" si="360"/>
        <v>-1064.025020346362</v>
      </c>
      <c r="AG297" s="5">
        <f t="shared" si="366"/>
        <v>-14711.984952063236</v>
      </c>
      <c r="AH297" s="5">
        <f t="shared" si="367"/>
        <v>-6159.6645318399424</v>
      </c>
      <c r="AI297" s="42">
        <f t="shared" si="361"/>
        <v>0</v>
      </c>
      <c r="AJ297" s="42">
        <f t="shared" si="364"/>
        <v>943.84134464432975</v>
      </c>
      <c r="AK297" s="42">
        <f t="shared" si="368"/>
        <v>-5215.8231871956123</v>
      </c>
    </row>
    <row r="298" spans="1:37" ht="15" x14ac:dyDescent="0.2">
      <c r="A298" s="48"/>
      <c r="D298" s="1"/>
      <c r="E298" s="1"/>
      <c r="F298" s="1"/>
      <c r="I298" s="2">
        <f t="shared" si="346"/>
        <v>13</v>
      </c>
      <c r="J298" s="11">
        <f t="shared" si="335"/>
        <v>12401.450230868079</v>
      </c>
      <c r="K298" s="11">
        <f t="shared" si="347"/>
        <v>124.01450230868079</v>
      </c>
      <c r="L298" s="24">
        <f t="shared" si="354"/>
        <v>1358.4681292509504</v>
      </c>
      <c r="M298" s="11">
        <f t="shared" si="333"/>
        <v>602229</v>
      </c>
      <c r="N298" s="78">
        <f t="shared" si="336"/>
        <v>0</v>
      </c>
      <c r="O298" s="35">
        <f t="shared" si="337"/>
        <v>0</v>
      </c>
      <c r="P298" s="35">
        <f t="shared" si="359"/>
        <v>6.0222899999999999</v>
      </c>
      <c r="Q298">
        <f t="shared" si="339"/>
        <v>77</v>
      </c>
      <c r="R298" s="45">
        <f>1000*VLOOKUP(Q298, '[1]Mortality (Interventions) H'!$B$8:$AV$128, 31)</f>
        <v>34.138773431412673</v>
      </c>
      <c r="S298" s="46">
        <f>VLOOKUP(I298, '[1]Lapse Rates'!$A$4:$F$24, 3)</f>
        <v>1.3481251E-3</v>
      </c>
      <c r="T298" s="33">
        <f t="shared" si="365"/>
        <v>0.78325357616822255</v>
      </c>
      <c r="U298" s="33">
        <f t="shared" si="355"/>
        <v>2.6739316376150679E-2</v>
      </c>
      <c r="V298" s="39">
        <f t="shared" si="349"/>
        <v>1.0559238056971425E-3</v>
      </c>
      <c r="W298" s="32">
        <f t="shared" si="356"/>
        <v>0.75545833598637468</v>
      </c>
      <c r="X298" s="31"/>
      <c r="Y298" s="5">
        <f t="shared" si="362"/>
        <v>0</v>
      </c>
      <c r="Z298" s="5">
        <f t="shared" si="351"/>
        <v>4.7169801792221246</v>
      </c>
      <c r="AA298" s="5">
        <f t="shared" si="357"/>
        <v>0</v>
      </c>
      <c r="AB298" s="5">
        <f t="shared" si="340"/>
        <v>4.5495891822273844</v>
      </c>
      <c r="AC298" s="32"/>
      <c r="AD298" s="5">
        <f t="shared" si="363"/>
        <v>9368.7789552294416</v>
      </c>
      <c r="AE298" s="5">
        <f t="shared" si="342"/>
        <v>-93.687789552294404</v>
      </c>
      <c r="AF298" s="5">
        <f t="shared" si="360"/>
        <v>-1026.2660724144464</v>
      </c>
      <c r="AG298" s="5">
        <f t="shared" si="366"/>
        <v>-16103.191761892847</v>
      </c>
      <c r="AH298" s="5">
        <f t="shared" si="367"/>
        <v>-7854.3666686301458</v>
      </c>
      <c r="AI298" s="42">
        <f t="shared" si="361"/>
        <v>0</v>
      </c>
      <c r="AJ298" s="42">
        <f t="shared" si="364"/>
        <v>910.34917910850993</v>
      </c>
      <c r="AK298" s="42">
        <f t="shared" si="368"/>
        <v>-6944.017489521636</v>
      </c>
    </row>
    <row r="299" spans="1:37" ht="15" x14ac:dyDescent="0.2">
      <c r="A299" s="48"/>
      <c r="D299" s="1"/>
      <c r="E299" s="1"/>
      <c r="F299" s="37"/>
      <c r="I299" s="2">
        <f t="shared" si="346"/>
        <v>14</v>
      </c>
      <c r="J299" s="11">
        <f t="shared" si="335"/>
        <v>12401.450230868079</v>
      </c>
      <c r="K299" s="11">
        <f t="shared" si="347"/>
        <v>124.01450230868079</v>
      </c>
      <c r="L299" s="24">
        <f t="shared" si="354"/>
        <v>1358.4681292509504</v>
      </c>
      <c r="M299" s="11">
        <f t="shared" si="333"/>
        <v>602229</v>
      </c>
      <c r="N299" s="78">
        <f t="shared" si="336"/>
        <v>0</v>
      </c>
      <c r="O299" s="35">
        <f t="shared" si="337"/>
        <v>0</v>
      </c>
      <c r="P299" s="35">
        <f t="shared" si="359"/>
        <v>6.0222899999999999</v>
      </c>
      <c r="Q299">
        <f t="shared" si="339"/>
        <v>78</v>
      </c>
      <c r="R299" s="45">
        <f>1000*VLOOKUP(Q299, '[1]Mortality (Interventions) H'!$B$8:$AV$128, 31)</f>
        <v>38.544794183577906</v>
      </c>
      <c r="S299" s="46">
        <f>VLOOKUP(I299, '[1]Lapse Rates'!$A$4:$F$24, 3)</f>
        <v>1.1365788999999999E-3</v>
      </c>
      <c r="T299" s="33">
        <f t="shared" si="365"/>
        <v>0.75545833598637468</v>
      </c>
      <c r="U299" s="33">
        <f t="shared" si="355"/>
        <v>2.911898607486306E-2</v>
      </c>
      <c r="V299" s="39">
        <f t="shared" si="349"/>
        <v>8.5863800451122408E-4</v>
      </c>
      <c r="W299" s="32">
        <f t="shared" si="356"/>
        <v>0.72548071190700036</v>
      </c>
      <c r="X299" s="31"/>
      <c r="Y299" s="5">
        <f t="shared" si="362"/>
        <v>0</v>
      </c>
      <c r="Z299" s="5">
        <f t="shared" si="351"/>
        <v>4.5495891822273844</v>
      </c>
      <c r="AA299" s="5">
        <f t="shared" si="357"/>
        <v>0</v>
      </c>
      <c r="AB299" s="5">
        <f t="shared" si="340"/>
        <v>4.3690552365104089</v>
      </c>
      <c r="AC299" s="32"/>
      <c r="AD299" s="5">
        <f t="shared" si="363"/>
        <v>8997.0129421694073</v>
      </c>
      <c r="AE299" s="5">
        <f t="shared" si="342"/>
        <v>-89.970129421694082</v>
      </c>
      <c r="AF299" s="5">
        <f t="shared" si="360"/>
        <v>-985.54242551195046</v>
      </c>
      <c r="AG299" s="5">
        <f t="shared" si="366"/>
        <v>-17536.297864878707</v>
      </c>
      <c r="AH299" s="5">
        <f t="shared" si="367"/>
        <v>-9614.7974776429437</v>
      </c>
      <c r="AI299" s="42">
        <f t="shared" si="361"/>
        <v>0</v>
      </c>
      <c r="AJ299" s="42">
        <f t="shared" si="364"/>
        <v>874.22721462932714</v>
      </c>
      <c r="AK299" s="42">
        <f t="shared" si="368"/>
        <v>-8740.5702630136166</v>
      </c>
    </row>
    <row r="300" spans="1:37" ht="15" x14ac:dyDescent="0.2">
      <c r="A300" s="48"/>
      <c r="D300" s="1"/>
      <c r="E300" s="1"/>
      <c r="F300" s="1"/>
      <c r="I300" s="2">
        <f t="shared" si="346"/>
        <v>15</v>
      </c>
      <c r="J300" s="11">
        <f t="shared" si="335"/>
        <v>12401.450230868079</v>
      </c>
      <c r="K300" s="11">
        <f t="shared" si="347"/>
        <v>124.01450230868079</v>
      </c>
      <c r="L300" s="24">
        <f t="shared" si="354"/>
        <v>1358.4681292509504</v>
      </c>
      <c r="M300" s="11">
        <f t="shared" si="333"/>
        <v>602229</v>
      </c>
      <c r="N300" s="78">
        <f t="shared" si="336"/>
        <v>0</v>
      </c>
      <c r="O300" s="35">
        <f t="shared" si="337"/>
        <v>0</v>
      </c>
      <c r="P300" s="35">
        <f t="shared" si="359"/>
        <v>6.0222899999999999</v>
      </c>
      <c r="Q300">
        <f t="shared" si="339"/>
        <v>79</v>
      </c>
      <c r="R300" s="45">
        <f>1000*VLOOKUP(Q300, '[1]Mortality (Interventions) H'!$B$8:$AV$128, 31)</f>
        <v>43.453099102450778</v>
      </c>
      <c r="S300" s="46">
        <f>VLOOKUP(I300, '[1]Lapse Rates'!$A$4:$F$24, 3)</f>
        <v>1.0075606E-3</v>
      </c>
      <c r="T300" s="33">
        <f t="shared" si="365"/>
        <v>0.72548071190700036</v>
      </c>
      <c r="U300" s="33">
        <f t="shared" si="355"/>
        <v>3.152438527141143E-2</v>
      </c>
      <c r="V300" s="39">
        <f t="shared" si="349"/>
        <v>7.3096578137744439E-4</v>
      </c>
      <c r="W300" s="32">
        <f t="shared" si="356"/>
        <v>0.69322536085421149</v>
      </c>
      <c r="X300" s="31"/>
      <c r="Y300" s="5">
        <f t="shared" si="362"/>
        <v>0</v>
      </c>
      <c r="Z300" s="5">
        <f t="shared" si="351"/>
        <v>4.3690552365104089</v>
      </c>
      <c r="AA300" s="5">
        <f t="shared" si="357"/>
        <v>0</v>
      </c>
      <c r="AB300" s="5">
        <f t="shared" si="340"/>
        <v>4.1748041584187092</v>
      </c>
      <c r="AC300" s="32"/>
      <c r="AD300" s="5">
        <f t="shared" si="363"/>
        <v>8596.9998114090686</v>
      </c>
      <c r="AE300" s="5">
        <f t="shared" si="342"/>
        <v>-85.969998114090686</v>
      </c>
      <c r="AF300" s="5">
        <f t="shared" si="360"/>
        <v>-941.72455910893564</v>
      </c>
      <c r="AG300" s="5">
        <f t="shared" si="366"/>
        <v>-18984.899017616834</v>
      </c>
      <c r="AH300" s="5">
        <f t="shared" si="367"/>
        <v>-11415.593763430792</v>
      </c>
      <c r="AI300" s="42">
        <f t="shared" si="361"/>
        <v>0</v>
      </c>
      <c r="AJ300" s="42">
        <f t="shared" si="364"/>
        <v>835.36062900293894</v>
      </c>
      <c r="AK300" s="42">
        <f t="shared" si="368"/>
        <v>-10580.233134427854</v>
      </c>
    </row>
    <row r="301" spans="1:37" ht="15" x14ac:dyDescent="0.2">
      <c r="I301" s="2">
        <f t="shared" si="346"/>
        <v>16</v>
      </c>
      <c r="J301" s="11">
        <f t="shared" si="335"/>
        <v>12401.450230868079</v>
      </c>
      <c r="K301" s="11">
        <f t="shared" si="347"/>
        <v>124.01450230868079</v>
      </c>
      <c r="L301" s="24">
        <f t="shared" si="354"/>
        <v>1358.4681292509504</v>
      </c>
      <c r="M301" s="11">
        <f t="shared" si="333"/>
        <v>602229</v>
      </c>
      <c r="N301" s="78">
        <f t="shared" si="336"/>
        <v>0</v>
      </c>
      <c r="O301" s="35">
        <f t="shared" si="337"/>
        <v>0</v>
      </c>
      <c r="P301" s="35">
        <f t="shared" si="359"/>
        <v>6.0222899999999999</v>
      </c>
      <c r="Q301">
        <f t="shared" si="339"/>
        <v>80</v>
      </c>
      <c r="R301" s="45">
        <f>1000*VLOOKUP(Q301, '[1]Mortality (Interventions) H'!$B$8:$AV$128, 31)</f>
        <v>48.816892119613833</v>
      </c>
      <c r="S301" s="46">
        <f>VLOOKUP(I301, '[1]Lapse Rates'!$A$4:$F$24, 3)</f>
        <v>8.9731130000000002E-4</v>
      </c>
      <c r="T301" s="33">
        <f t="shared" si="365"/>
        <v>0.69322536085421149</v>
      </c>
      <c r="U301" s="33">
        <f t="shared" si="355"/>
        <v>3.3841107655400417E-2</v>
      </c>
      <c r="V301" s="39">
        <f t="shared" si="349"/>
        <v>6.2203894974106162E-4</v>
      </c>
      <c r="W301" s="32">
        <f t="shared" si="356"/>
        <v>0.65876221424907</v>
      </c>
      <c r="X301" s="31"/>
      <c r="Y301" s="5">
        <f t="shared" si="362"/>
        <v>0</v>
      </c>
      <c r="Z301" s="5">
        <f t="shared" si="351"/>
        <v>4.1748041584187092</v>
      </c>
      <c r="AA301" s="5">
        <f t="shared" si="357"/>
        <v>0</v>
      </c>
      <c r="AB301" s="5">
        <f t="shared" si="340"/>
        <v>3.9672570952500319</v>
      </c>
      <c r="AC301" s="32"/>
      <c r="AD301" s="5">
        <f t="shared" si="363"/>
        <v>8169.6068139862955</v>
      </c>
      <c r="AE301" s="5">
        <f t="shared" si="342"/>
        <v>-81.696068139862959</v>
      </c>
      <c r="AF301" s="5">
        <f t="shared" si="360"/>
        <v>-894.90747281214783</v>
      </c>
      <c r="AG301" s="5">
        <f t="shared" si="366"/>
        <v>-20380.096422204137</v>
      </c>
      <c r="AH301" s="5">
        <f t="shared" si="367"/>
        <v>-13187.093149169852</v>
      </c>
      <c r="AI301" s="42">
        <f t="shared" si="361"/>
        <v>0</v>
      </c>
      <c r="AJ301" s="42">
        <f t="shared" si="364"/>
        <v>793.83359245547592</v>
      </c>
      <c r="AK301" s="42">
        <f t="shared" si="368"/>
        <v>-12393.259556714376</v>
      </c>
    </row>
    <row r="302" spans="1:37" ht="15" x14ac:dyDescent="0.2">
      <c r="I302" s="2">
        <f t="shared" si="346"/>
        <v>17</v>
      </c>
      <c r="J302" s="11">
        <f t="shared" si="335"/>
        <v>12401.450230868079</v>
      </c>
      <c r="K302" s="11">
        <f t="shared" si="347"/>
        <v>124.01450230868079</v>
      </c>
      <c r="L302" s="24">
        <f t="shared" si="354"/>
        <v>1358.4681292509504</v>
      </c>
      <c r="M302" s="11">
        <f t="shared" si="333"/>
        <v>602229</v>
      </c>
      <c r="N302" s="78">
        <f t="shared" si="336"/>
        <v>0</v>
      </c>
      <c r="O302" s="35">
        <f t="shared" si="337"/>
        <v>0</v>
      </c>
      <c r="P302" s="35">
        <f t="shared" si="359"/>
        <v>6.0222899999999999</v>
      </c>
      <c r="Q302">
        <f t="shared" si="339"/>
        <v>81</v>
      </c>
      <c r="R302" s="45">
        <f>1000*VLOOKUP(Q302, '[1]Mortality (Interventions) H'!$B$8:$AV$128, 31)</f>
        <v>54.719611252610356</v>
      </c>
      <c r="S302" s="46">
        <f>VLOOKUP(I302, '[1]Lapse Rates'!$A$4:$F$24, 3)</f>
        <v>7.4594940000000001E-4</v>
      </c>
      <c r="T302" s="33">
        <f t="shared" si="365"/>
        <v>0.65876221424907</v>
      </c>
      <c r="U302" s="33">
        <f t="shared" si="355"/>
        <v>3.6047212271617925E-2</v>
      </c>
      <c r="V302" s="39">
        <f t="shared" si="349"/>
        <v>4.9140327846176521E-4</v>
      </c>
      <c r="W302" s="32">
        <f t="shared" si="356"/>
        <v>0.62222359869899035</v>
      </c>
      <c r="X302" s="31"/>
      <c r="Y302" s="5">
        <f t="shared" si="362"/>
        <v>0</v>
      </c>
      <c r="Z302" s="5">
        <f t="shared" si="351"/>
        <v>3.9672570952500319</v>
      </c>
      <c r="AA302" s="5">
        <f t="shared" si="357"/>
        <v>0</v>
      </c>
      <c r="AB302" s="5">
        <f t="shared" si="340"/>
        <v>3.7472109562089426</v>
      </c>
      <c r="AC302" s="32"/>
      <c r="AD302" s="5">
        <f t="shared" si="363"/>
        <v>7716.474991737161</v>
      </c>
      <c r="AE302" s="5">
        <f t="shared" si="342"/>
        <v>-77.164749917371608</v>
      </c>
      <c r="AF302" s="5">
        <f t="shared" si="360"/>
        <v>-845.27092810041154</v>
      </c>
      <c r="AG302" s="5">
        <f t="shared" si="366"/>
        <v>-21708.676599124192</v>
      </c>
      <c r="AH302" s="5">
        <f t="shared" si="367"/>
        <v>-14914.637285404813</v>
      </c>
      <c r="AI302" s="42">
        <f t="shared" si="361"/>
        <v>0</v>
      </c>
      <c r="AJ302" s="42">
        <f t="shared" si="364"/>
        <v>749.80552264356538</v>
      </c>
      <c r="AK302" s="42">
        <f t="shared" si="368"/>
        <v>-14164.831762761249</v>
      </c>
    </row>
    <row r="303" spans="1:37" ht="15" x14ac:dyDescent="0.2">
      <c r="I303" s="2">
        <f t="shared" si="346"/>
        <v>18</v>
      </c>
      <c r="J303" s="11">
        <f t="shared" si="335"/>
        <v>12401.450230868079</v>
      </c>
      <c r="K303" s="11">
        <f t="shared" si="347"/>
        <v>124.01450230868079</v>
      </c>
      <c r="L303" s="24">
        <f t="shared" si="354"/>
        <v>1358.4681292509504</v>
      </c>
      <c r="M303" s="11">
        <f t="shared" si="333"/>
        <v>602229</v>
      </c>
      <c r="N303" s="78">
        <f t="shared" si="336"/>
        <v>0</v>
      </c>
      <c r="O303" s="35">
        <f t="shared" si="337"/>
        <v>0</v>
      </c>
      <c r="P303" s="35">
        <f t="shared" si="359"/>
        <v>6.0222899999999999</v>
      </c>
      <c r="Q303">
        <f t="shared" si="339"/>
        <v>82</v>
      </c>
      <c r="R303" s="45">
        <f>1000*VLOOKUP(Q303, '[1]Mortality (Interventions) H'!$B$8:$AV$128, 31)</f>
        <v>61.366602350894595</v>
      </c>
      <c r="S303" s="46">
        <f>VLOOKUP(I303, '[1]Lapse Rates'!$A$4:$F$24, 3)</f>
        <v>5.9837330000000002E-4</v>
      </c>
      <c r="T303" s="33">
        <f t="shared" si="365"/>
        <v>0.62222359869899035</v>
      </c>
      <c r="U303" s="33">
        <f t="shared" si="355"/>
        <v>3.8183748154703559E-2</v>
      </c>
      <c r="V303" s="39">
        <f t="shared" si="349"/>
        <v>3.7232198809139056E-4</v>
      </c>
      <c r="W303" s="32">
        <f t="shared" si="356"/>
        <v>0.58366752855619541</v>
      </c>
      <c r="X303" s="31"/>
      <c r="Y303" s="5">
        <f t="shared" si="362"/>
        <v>0</v>
      </c>
      <c r="Z303" s="5">
        <f t="shared" si="351"/>
        <v>3.7472109562089426</v>
      </c>
      <c r="AA303" s="5">
        <f t="shared" si="357"/>
        <v>0</v>
      </c>
      <c r="AB303" s="5">
        <f t="shared" si="340"/>
        <v>3.5150151205486901</v>
      </c>
      <c r="AC303" s="32"/>
      <c r="AD303" s="5">
        <f t="shared" si="363"/>
        <v>7238.3238067634302</v>
      </c>
      <c r="AE303" s="5">
        <f t="shared" si="342"/>
        <v>-72.383238067634309</v>
      </c>
      <c r="AF303" s="5">
        <f t="shared" si="360"/>
        <v>-792.89373562226046</v>
      </c>
      <c r="AG303" s="5">
        <f t="shared" si="366"/>
        <v>-22995.36046745897</v>
      </c>
      <c r="AH303" s="5">
        <f t="shared" si="367"/>
        <v>-16622.313634385435</v>
      </c>
      <c r="AI303" s="42">
        <f t="shared" si="361"/>
        <v>0</v>
      </c>
      <c r="AJ303" s="42">
        <f t="shared" si="364"/>
        <v>703.34637118386172</v>
      </c>
      <c r="AK303" s="42">
        <f t="shared" si="368"/>
        <v>-15918.967263201574</v>
      </c>
    </row>
    <row r="304" spans="1:37" ht="15" x14ac:dyDescent="0.2">
      <c r="I304" s="2">
        <f t="shared" si="346"/>
        <v>19</v>
      </c>
      <c r="J304" s="11">
        <f t="shared" si="335"/>
        <v>12401.450230868079</v>
      </c>
      <c r="K304" s="11">
        <f t="shared" si="347"/>
        <v>124.01450230868079</v>
      </c>
      <c r="L304" s="24">
        <f t="shared" si="354"/>
        <v>1358.4681292509504</v>
      </c>
      <c r="M304" s="11">
        <f t="shared" si="333"/>
        <v>602229</v>
      </c>
      <c r="N304" s="78">
        <f t="shared" si="336"/>
        <v>0</v>
      </c>
      <c r="O304" s="35">
        <f t="shared" si="337"/>
        <v>0</v>
      </c>
      <c r="P304" s="35">
        <f t="shared" si="359"/>
        <v>6.0222899999999999</v>
      </c>
      <c r="Q304">
        <f t="shared" si="339"/>
        <v>83</v>
      </c>
      <c r="R304" s="45">
        <f>1000*VLOOKUP(Q304, '[1]Mortality (Interventions) H'!$B$8:$AV$128, 31)</f>
        <v>68.842563254866874</v>
      </c>
      <c r="S304" s="46">
        <f>VLOOKUP(I304, '[1]Lapse Rates'!$A$4:$F$24, 3)</f>
        <v>4.66450453E-2</v>
      </c>
      <c r="T304" s="33">
        <f t="shared" si="365"/>
        <v>0.58366752855619541</v>
      </c>
      <c r="U304" s="33">
        <f t="shared" si="355"/>
        <v>4.01811687544417E-2</v>
      </c>
      <c r="V304" s="39">
        <f t="shared" si="349"/>
        <v>2.7225198309642779E-2</v>
      </c>
      <c r="W304" s="32">
        <f t="shared" si="356"/>
        <v>0.51626116149211088</v>
      </c>
      <c r="X304" s="31"/>
      <c r="Y304" s="5">
        <f t="shared" si="362"/>
        <v>0</v>
      </c>
      <c r="Z304" s="5">
        <f t="shared" si="351"/>
        <v>3.5150151205486901</v>
      </c>
      <c r="AA304" s="5">
        <f t="shared" si="357"/>
        <v>0</v>
      </c>
      <c r="AB304" s="5">
        <f t="shared" si="340"/>
        <v>3.1090744302423245</v>
      </c>
      <c r="AC304" s="32"/>
      <c r="AD304" s="5">
        <f t="shared" si="363"/>
        <v>6402.3871003745608</v>
      </c>
      <c r="AE304" s="5">
        <f t="shared" si="342"/>
        <v>-64.023871003745612</v>
      </c>
      <c r="AF304" s="5">
        <f t="shared" si="360"/>
        <v>-701.32433425711065</v>
      </c>
      <c r="AG304" s="5">
        <f t="shared" si="366"/>
        <v>-24198.265077818669</v>
      </c>
      <c r="AH304" s="5">
        <f t="shared" si="367"/>
        <v>-18561.226182704966</v>
      </c>
      <c r="AI304" s="42">
        <f t="shared" si="361"/>
        <v>0</v>
      </c>
      <c r="AJ304" s="42">
        <f t="shared" si="364"/>
        <v>622.13825578460285</v>
      </c>
      <c r="AK304" s="42">
        <f t="shared" si="368"/>
        <v>-17939.087926920361</v>
      </c>
    </row>
    <row r="305" spans="1:39" ht="15" x14ac:dyDescent="0.2">
      <c r="I305" s="2">
        <f t="shared" si="346"/>
        <v>20</v>
      </c>
      <c r="J305" s="11">
        <f t="shared" si="335"/>
        <v>12401.450230868079</v>
      </c>
      <c r="K305" s="11">
        <f t="shared" si="347"/>
        <v>124.01450230868079</v>
      </c>
      <c r="L305" s="24">
        <f t="shared" si="354"/>
        <v>1358.4681292509504</v>
      </c>
      <c r="M305" s="11">
        <f t="shared" si="333"/>
        <v>602229</v>
      </c>
      <c r="N305" s="78">
        <f t="shared" si="336"/>
        <v>0</v>
      </c>
      <c r="O305" s="35">
        <f t="shared" si="337"/>
        <v>0</v>
      </c>
      <c r="P305" s="35">
        <f t="shared" si="359"/>
        <v>6.0222899999999999</v>
      </c>
      <c r="Q305">
        <f t="shared" si="339"/>
        <v>84</v>
      </c>
      <c r="R305" s="45">
        <f>1000*VLOOKUP(Q305, '[1]Mortality (Interventions) H'!$B$8:$AV$128, 31)</f>
        <v>77.281582479125234</v>
      </c>
      <c r="S305" s="46">
        <f>VLOOKUP(I305, '[1]Lapse Rates'!$A$4:$F$24, 3)</f>
        <v>0</v>
      </c>
      <c r="T305" s="33">
        <f t="shared" si="365"/>
        <v>0.51626116149211088</v>
      </c>
      <c r="U305" s="33">
        <f t="shared" si="355"/>
        <v>3.9897479532621558E-2</v>
      </c>
      <c r="V305" s="39">
        <f t="shared" si="349"/>
        <v>0</v>
      </c>
      <c r="W305" s="32">
        <f t="shared" si="356"/>
        <v>0.4763636819594893</v>
      </c>
      <c r="X305" s="31"/>
      <c r="Y305" s="5">
        <f t="shared" si="362"/>
        <v>0</v>
      </c>
      <c r="Z305" s="5">
        <f t="shared" si="351"/>
        <v>3.1090744302423245</v>
      </c>
      <c r="AA305" s="5">
        <f t="shared" si="357"/>
        <v>0</v>
      </c>
      <c r="AB305" s="5">
        <f t="shared" si="340"/>
        <v>2.8688002382278128</v>
      </c>
      <c r="AC305" s="32"/>
      <c r="AD305" s="5">
        <f>$W305*J305</f>
        <v>5907.6004936136769</v>
      </c>
      <c r="AE305" s="5">
        <f t="shared" si="342"/>
        <v>-59.076004936136769</v>
      </c>
      <c r="AF305" s="5">
        <f t="shared" si="360"/>
        <v>-647.12487987460213</v>
      </c>
      <c r="AG305" s="5">
        <f t="shared" si="366"/>
        <v>-24027.419201451146</v>
      </c>
      <c r="AH305" s="5">
        <f t="shared" si="367"/>
        <v>-18826.019592648208</v>
      </c>
      <c r="AI305" s="42">
        <f t="shared" si="361"/>
        <v>0</v>
      </c>
      <c r="AJ305" s="42">
        <f t="shared" si="364"/>
        <v>574.04525254087343</v>
      </c>
      <c r="AK305" s="42">
        <f t="shared" si="368"/>
        <v>-18251.974340107336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208103.64061910385</v>
      </c>
      <c r="AE308" s="21">
        <f t="shared" ref="AE308:AK308" si="369">SUM(AE285:AE305)</f>
        <v>-6795.2235807268053</v>
      </c>
      <c r="AF308" s="21">
        <f t="shared" si="369"/>
        <v>-21827.39273559806</v>
      </c>
      <c r="AG308" s="21">
        <f t="shared" si="369"/>
        <v>-280530.72322285309</v>
      </c>
      <c r="AH308" s="21">
        <f t="shared" si="369"/>
        <v>-101049.69892007414</v>
      </c>
      <c r="AI308" s="21">
        <f t="shared" si="369"/>
        <v>0</v>
      </c>
      <c r="AJ308" s="21">
        <f t="shared" si="369"/>
        <v>19028.038669577585</v>
      </c>
      <c r="AK308" s="21">
        <f t="shared" si="369"/>
        <v>-82021.660250496541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104530.84453528159</v>
      </c>
      <c r="AE310" s="21">
        <f t="shared" ref="AE310:AK310" si="370">AE285+NPV($D$6,AE286:AE305)</f>
        <v>-5770.4284334400108</v>
      </c>
      <c r="AF310" s="21">
        <f t="shared" si="370"/>
        <v>-10601.677027486916</v>
      </c>
      <c r="AG310" s="21">
        <f t="shared" si="370"/>
        <v>-95090.335357028918</v>
      </c>
      <c r="AH310" s="21">
        <f t="shared" si="370"/>
        <v>-6931.5962826742307</v>
      </c>
      <c r="AI310" s="21">
        <f t="shared" si="370"/>
        <v>0</v>
      </c>
      <c r="AJ310" s="21">
        <f t="shared" si="370"/>
        <v>8962.9428507313878</v>
      </c>
      <c r="AK310" s="21">
        <f t="shared" si="370"/>
        <v>2031.3465680571649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154878.45647167222</v>
      </c>
      <c r="AE312" s="21">
        <f t="shared" ref="AE312:AK312" si="371">AE285+NPV($D$7,AE286:AE305)</f>
        <v>-6267.2727613531024</v>
      </c>
      <c r="AF312" s="21">
        <f t="shared" si="371"/>
        <v>-16044.162963438606</v>
      </c>
      <c r="AG312" s="21">
        <f t="shared" si="371"/>
        <v>-179571.80069447187</v>
      </c>
      <c r="AH312" s="21">
        <f t="shared" si="371"/>
        <v>-47004.779947591363</v>
      </c>
      <c r="AI312" s="21">
        <f t="shared" si="371"/>
        <v>0</v>
      </c>
      <c r="AJ312" s="21">
        <f t="shared" si="371"/>
        <v>13855.793871877373</v>
      </c>
      <c r="AK312" s="21">
        <f t="shared" si="371"/>
        <v>-33148.986075713983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249276.09397008133</v>
      </c>
    </row>
    <row r="315" spans="1:39" ht="15" x14ac:dyDescent="0.2">
      <c r="G315" s="58" t="s">
        <v>119</v>
      </c>
      <c r="H315" s="57"/>
      <c r="I315" s="57"/>
      <c r="J315" s="11">
        <f>H$314</f>
        <v>249276.09397008133</v>
      </c>
      <c r="K315" s="11">
        <f>J315*$C$10</f>
        <v>99710.437588032539</v>
      </c>
      <c r="L315" s="24">
        <f>$C$324</f>
        <v>35075.632867767912</v>
      </c>
      <c r="M315" s="11">
        <f t="shared" ref="M315:M335" si="372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73">O315*W315</f>
        <v>0</v>
      </c>
      <c r="AB315" s="5">
        <f>P315*W315</f>
        <v>6.0222899999999999</v>
      </c>
      <c r="AC315" s="32"/>
      <c r="AD315" s="5">
        <f>$W315*J315</f>
        <v>249276.09397008133</v>
      </c>
      <c r="AE315" s="5">
        <f>-$W315*K315</f>
        <v>-99710.437588032539</v>
      </c>
      <c r="AF315" s="5">
        <f>-$W315*L315</f>
        <v>-35075.632867767912</v>
      </c>
      <c r="AG315" s="5"/>
      <c r="AH315" s="5">
        <f>SUM(AD315:AG315)</f>
        <v>114490.02351428088</v>
      </c>
      <c r="AI315" s="42">
        <f>Y315-AA315</f>
        <v>0</v>
      </c>
      <c r="AJ315" s="42"/>
      <c r="AK315" s="42">
        <f>SUM(AH315:AJ315)</f>
        <v>114490.02351428088</v>
      </c>
      <c r="AL315" s="6" t="s">
        <v>39</v>
      </c>
      <c r="AM315" s="36">
        <f>AK342</f>
        <v>2833970.0174674322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74">H$314</f>
        <v>249276.09397008133</v>
      </c>
      <c r="K316" s="11"/>
      <c r="L316" s="24"/>
      <c r="M316" s="11">
        <f t="shared" si="372"/>
        <v>602229</v>
      </c>
      <c r="N316" s="78">
        <f t="shared" ref="N316:N335" si="375">N284</f>
        <v>0</v>
      </c>
      <c r="O316" s="35">
        <f t="shared" ref="O316:O335" si="376">M316*N316/1000</f>
        <v>0</v>
      </c>
      <c r="P316" s="35">
        <f t="shared" ref="P316:P317" si="377">$H$14*M316/1000</f>
        <v>6.0222899999999999</v>
      </c>
      <c r="Q316">
        <f t="shared" ref="Q316:Q335" si="378">Q5</f>
        <v>65</v>
      </c>
      <c r="R316" s="45">
        <f>1000*VLOOKUP(Q316, '[1]Mortality (Interventions) H'!$B$8:$AV$128, 34)</f>
        <v>8.2365794884150763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8.2365794884150766E-3</v>
      </c>
      <c r="V316" s="39">
        <f>MIN(S316*T316,T316-U316)</f>
        <v>3.4608985999999998E-3</v>
      </c>
      <c r="W316" s="32">
        <f>T316-SUM(U316:V316)</f>
        <v>0.98830252191158496</v>
      </c>
      <c r="X316" s="32"/>
      <c r="Y316" s="5">
        <f>AA315</f>
        <v>0</v>
      </c>
      <c r="Z316" s="5">
        <f>AB315</f>
        <v>6.0222899999999999</v>
      </c>
      <c r="AA316" s="5">
        <f t="shared" si="373"/>
        <v>0</v>
      </c>
      <c r="AB316" s="5">
        <f t="shared" ref="AB316:AB335" si="379">P316*W316</f>
        <v>5.9518443946829187</v>
      </c>
      <c r="AC316" s="32"/>
      <c r="AD316" s="5">
        <f t="shared" ref="AD316:AD318" si="380">$W316*J316</f>
        <v>246360.19232290061</v>
      </c>
      <c r="AE316" s="5">
        <f t="shared" ref="AE316:AE335" si="381">-$W316*K316</f>
        <v>0</v>
      </c>
      <c r="AF316" s="5">
        <f t="shared" ref="AF316:AF317" si="382">-$W316*L316</f>
        <v>0</v>
      </c>
      <c r="AG316" s="5">
        <f>-U316*M316</f>
        <v>-4960.3070287287228</v>
      </c>
      <c r="AH316" s="5">
        <f t="shared" ref="AH316:AH324" si="383">SUM(AD316:AG316)</f>
        <v>241399.88529417189</v>
      </c>
      <c r="AI316" s="42">
        <f>-M316*$W315*(N316-N315)/1000</f>
        <v>0</v>
      </c>
      <c r="AJ316" s="42">
        <f>$D$6*SUM(Y316:Z316,AD316:AE316)</f>
        <v>24168.52565352555</v>
      </c>
      <c r="AK316" s="42">
        <f t="shared" ref="AK316" si="384">SUM(AH316:AJ316)</f>
        <v>265568.41094769747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85">I316+1</f>
        <v>2</v>
      </c>
      <c r="J317" s="11">
        <f t="shared" si="374"/>
        <v>249276.09397008133</v>
      </c>
      <c r="K317" s="11">
        <f t="shared" ref="K317:K335" si="386">J317*$C$11</f>
        <v>2492.7609397008132</v>
      </c>
      <c r="L317" s="24">
        <f>$C$325</f>
        <v>27597.35004866547</v>
      </c>
      <c r="M317" s="11">
        <f t="shared" si="372"/>
        <v>602229</v>
      </c>
      <c r="N317" s="78">
        <f t="shared" si="375"/>
        <v>0</v>
      </c>
      <c r="O317" s="35">
        <f t="shared" si="376"/>
        <v>0</v>
      </c>
      <c r="P317" s="35">
        <f t="shared" si="377"/>
        <v>6.0222899999999999</v>
      </c>
      <c r="Q317">
        <f t="shared" si="378"/>
        <v>66</v>
      </c>
      <c r="R317" s="45">
        <f>1000*VLOOKUP(Q317, '[1]Mortality (Interventions) H'!$B$8:$AV$128, 34)</f>
        <v>9.0921399520516761</v>
      </c>
      <c r="S317" s="46">
        <f>VLOOKUP(I317, '[1]Lapse Rates'!$A$4:$F$24, 3)</f>
        <v>3.2267923000000001E-3</v>
      </c>
      <c r="T317" s="33">
        <f t="shared" ref="T317:T319" si="387">W316</f>
        <v>0.98830252191158496</v>
      </c>
      <c r="U317" s="33">
        <f>T317*R317/1000</f>
        <v>8.9857848441857492E-3</v>
      </c>
      <c r="V317" s="39">
        <f t="shared" ref="V317:V335" si="388">MIN(S317*T317,T317-U317)</f>
        <v>3.1890469677748837E-3</v>
      </c>
      <c r="W317" s="32">
        <f>T317-SUM(U317:V317)</f>
        <v>0.9761276900996243</v>
      </c>
      <c r="X317" s="32"/>
      <c r="Y317" s="5">
        <f t="shared" ref="Y317:Y318" si="389">AA316</f>
        <v>0</v>
      </c>
      <c r="Z317" s="5">
        <f t="shared" ref="Z317:Z335" si="390">AB316</f>
        <v>5.9518443946829187</v>
      </c>
      <c r="AA317" s="5">
        <f>O317*W317</f>
        <v>0</v>
      </c>
      <c r="AB317" s="5">
        <f t="shared" si="379"/>
        <v>5.8785240268100667</v>
      </c>
      <c r="AC317" s="32"/>
      <c r="AD317" s="5">
        <f t="shared" si="380"/>
        <v>243325.29780407238</v>
      </c>
      <c r="AE317" s="5">
        <f t="shared" si="381"/>
        <v>-2433.2529780407235</v>
      </c>
      <c r="AF317" s="5">
        <f t="shared" si="382"/>
        <v>-26938.53755587458</v>
      </c>
      <c r="AG317" s="5">
        <f t="shared" ref="AG317:AG320" si="391">-U317*M317</f>
        <v>-5411.5002209291397</v>
      </c>
      <c r="AH317" s="5">
        <f t="shared" si="383"/>
        <v>208542.00704922795</v>
      </c>
      <c r="AI317" s="42">
        <f>-M317*($W316*N317-$W315*N316)/1000</f>
        <v>0</v>
      </c>
      <c r="AJ317" s="42">
        <f t="shared" ref="AJ317:AJ318" si="392">$D$6*SUM(Y317:Z317,AD317:AE317)</f>
        <v>23632.093473368826</v>
      </c>
      <c r="AK317" s="42">
        <f>SUM(AH317:AJ317)</f>
        <v>232174.10052259677</v>
      </c>
      <c r="AL317" s="48" t="s">
        <v>59</v>
      </c>
      <c r="AM317" s="54">
        <f>AK342/AD342</f>
        <v>0.8932720000022587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85"/>
        <v>3</v>
      </c>
      <c r="J318" s="11">
        <f t="shared" si="374"/>
        <v>249276.09397008133</v>
      </c>
      <c r="K318" s="11">
        <f t="shared" si="386"/>
        <v>2492.7609397008132</v>
      </c>
      <c r="L318" s="24">
        <f t="shared" ref="L318:L335" si="393">$C$325</f>
        <v>27597.35004866547</v>
      </c>
      <c r="M318" s="11">
        <f t="shared" si="372"/>
        <v>602229</v>
      </c>
      <c r="N318" s="78">
        <f t="shared" si="375"/>
        <v>0</v>
      </c>
      <c r="O318" s="35">
        <f t="shared" si="376"/>
        <v>0</v>
      </c>
      <c r="P318" s="35">
        <f>$H$14*M318/1000</f>
        <v>6.0222899999999999</v>
      </c>
      <c r="Q318">
        <f t="shared" si="378"/>
        <v>67</v>
      </c>
      <c r="R318" s="45">
        <f>1000*VLOOKUP(Q318, '[1]Mortality (Interventions) H'!$B$8:$AV$128, 34)</f>
        <v>10.011605545471218</v>
      </c>
      <c r="S318" s="46">
        <f>VLOOKUP(I318, '[1]Lapse Rates'!$A$4:$F$24, 3)</f>
        <v>2.9657235000000001E-3</v>
      </c>
      <c r="T318" s="33">
        <f t="shared" si="387"/>
        <v>0.9761276900996243</v>
      </c>
      <c r="U318" s="33">
        <f t="shared" ref="U318:U335" si="394">T318*R318/1000</f>
        <v>9.772605395289409E-3</v>
      </c>
      <c r="V318" s="39">
        <f t="shared" si="388"/>
        <v>2.8949248295291733E-3</v>
      </c>
      <c r="W318" s="32">
        <f t="shared" ref="W318:W335" si="395">T318-SUM(U318:V318)</f>
        <v>0.96346015987480571</v>
      </c>
      <c r="X318" s="32"/>
      <c r="Y318" s="5">
        <f t="shared" si="389"/>
        <v>0</v>
      </c>
      <c r="Z318" s="5">
        <f t="shared" si="390"/>
        <v>5.8785240268100667</v>
      </c>
      <c r="AA318" s="5">
        <f t="shared" ref="AA318:AA335" si="396">O318*W318</f>
        <v>0</v>
      </c>
      <c r="AB318" s="5">
        <f t="shared" si="379"/>
        <v>5.8022364862124434</v>
      </c>
      <c r="AC318" s="32"/>
      <c r="AD318" s="5">
        <f t="shared" si="380"/>
        <v>240167.58534938164</v>
      </c>
      <c r="AE318" s="5">
        <f t="shared" si="381"/>
        <v>-2401.6758534938162</v>
      </c>
      <c r="AF318" s="5">
        <f>-$W318*L318</f>
        <v>-26588.947290008211</v>
      </c>
      <c r="AG318" s="5">
        <f t="shared" si="391"/>
        <v>-5885.3463745997451</v>
      </c>
      <c r="AH318" s="5">
        <f t="shared" si="383"/>
        <v>205291.61583127984</v>
      </c>
      <c r="AI318" s="42">
        <f>-M318*($W317*N318-$W316*N317)/1000</f>
        <v>0</v>
      </c>
      <c r="AJ318" s="42">
        <f t="shared" si="392"/>
        <v>23325.412404753624</v>
      </c>
      <c r="AK318" s="42">
        <f t="shared" ref="AK318:AK325" si="397">SUM(AH318:AJ318)</f>
        <v>228617.02823603345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85"/>
        <v>4</v>
      </c>
      <c r="J319" s="11">
        <f t="shared" si="374"/>
        <v>249276.09397008133</v>
      </c>
      <c r="K319" s="11">
        <f t="shared" si="386"/>
        <v>2492.7609397008132</v>
      </c>
      <c r="L319" s="24">
        <f t="shared" si="393"/>
        <v>27597.35004866547</v>
      </c>
      <c r="M319" s="11">
        <f t="shared" si="372"/>
        <v>602229</v>
      </c>
      <c r="N319" s="78">
        <f t="shared" si="375"/>
        <v>0</v>
      </c>
      <c r="O319" s="35">
        <f t="shared" si="376"/>
        <v>0</v>
      </c>
      <c r="P319" s="35">
        <f t="shared" ref="P319:P335" si="398">$H$14*M319/1000</f>
        <v>6.0222899999999999</v>
      </c>
      <c r="Q319">
        <f t="shared" si="378"/>
        <v>68</v>
      </c>
      <c r="R319" s="45">
        <f>1000*VLOOKUP(Q319, '[1]Mortality (Interventions) H'!$B$8:$AV$128, 34)</f>
        <v>10.996001131679572</v>
      </c>
      <c r="S319" s="46">
        <f>VLOOKUP(I319, '[1]Lapse Rates'!$A$4:$F$24, 3)</f>
        <v>2.7812204999999998E-3</v>
      </c>
      <c r="T319" s="33">
        <f t="shared" si="387"/>
        <v>0.96346015987480571</v>
      </c>
      <c r="U319" s="33">
        <f t="shared" si="394"/>
        <v>1.0594209008311544E-2</v>
      </c>
      <c r="V319" s="39">
        <f t="shared" si="388"/>
        <v>2.6795951475770867E-3</v>
      </c>
      <c r="W319" s="32">
        <f t="shared" si="395"/>
        <v>0.95018635571891708</v>
      </c>
      <c r="X319" s="32"/>
      <c r="Y319" s="5">
        <f>AA318</f>
        <v>0</v>
      </c>
      <c r="Z319" s="5">
        <f t="shared" si="390"/>
        <v>5.8022364862124434</v>
      </c>
      <c r="AA319" s="5">
        <f t="shared" si="396"/>
        <v>0</v>
      </c>
      <c r="AB319" s="5">
        <f t="shared" si="379"/>
        <v>5.7222977881824768</v>
      </c>
      <c r="AC319" s="32"/>
      <c r="AD319" s="5">
        <f>$W319*J319</f>
        <v>236858.74329727789</v>
      </c>
      <c r="AE319" s="5">
        <f t="shared" si="381"/>
        <v>-2368.587432972779</v>
      </c>
      <c r="AF319" s="5">
        <f t="shared" ref="AF319:AF335" si="399">-$W319*L319</f>
        <v>-26222.62547024072</v>
      </c>
      <c r="AG319" s="5">
        <f t="shared" si="391"/>
        <v>-6380.1398968664535</v>
      </c>
      <c r="AH319" s="5">
        <f t="shared" si="383"/>
        <v>201887.39049719795</v>
      </c>
      <c r="AI319" s="42">
        <f t="shared" ref="AI319:AI335" si="400">-M319*($W318*N319-$W317*N318)/1000</f>
        <v>0</v>
      </c>
      <c r="AJ319" s="42">
        <f>$D$6*SUM(Y319:Z319,AD319:AE319)</f>
        <v>23004.053489687634</v>
      </c>
      <c r="AK319" s="42">
        <f t="shared" si="397"/>
        <v>224891.4439868856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85"/>
        <v>5</v>
      </c>
      <c r="J320" s="11">
        <f t="shared" si="374"/>
        <v>249276.09397008133</v>
      </c>
      <c r="K320" s="11">
        <f t="shared" si="386"/>
        <v>2492.7609397008132</v>
      </c>
      <c r="L320" s="24">
        <f t="shared" si="393"/>
        <v>27597.35004866547</v>
      </c>
      <c r="M320" s="11">
        <f t="shared" si="372"/>
        <v>602229</v>
      </c>
      <c r="N320" s="78">
        <f t="shared" si="375"/>
        <v>0</v>
      </c>
      <c r="O320" s="35">
        <f t="shared" si="376"/>
        <v>0</v>
      </c>
      <c r="P320" s="35">
        <f t="shared" si="398"/>
        <v>6.0222899999999999</v>
      </c>
      <c r="Q320">
        <f t="shared" si="378"/>
        <v>69</v>
      </c>
      <c r="R320" s="45">
        <f>1000*VLOOKUP(Q320, '[1]Mortality (Interventions) H'!$B$8:$AV$128, 34)</f>
        <v>12.107764357665163</v>
      </c>
      <c r="S320" s="46">
        <f>VLOOKUP(I320, '[1]Lapse Rates'!$A$4:$F$24, 3)</f>
        <v>2.4845683E-3</v>
      </c>
      <c r="T320" s="33">
        <f>W319</f>
        <v>0.95018635571891708</v>
      </c>
      <c r="U320" s="33">
        <f t="shared" si="394"/>
        <v>1.1504632490913255E-2</v>
      </c>
      <c r="V320" s="39">
        <f t="shared" si="388"/>
        <v>2.360802898511745E-3</v>
      </c>
      <c r="W320" s="32">
        <f t="shared" si="395"/>
        <v>0.9363209203294921</v>
      </c>
      <c r="X320" s="32"/>
      <c r="Y320" s="5">
        <f t="shared" ref="Y320:Y335" si="401">AA319</f>
        <v>0</v>
      </c>
      <c r="Z320" s="5">
        <f t="shared" si="390"/>
        <v>5.7222977881824768</v>
      </c>
      <c r="AA320" s="5">
        <f t="shared" si="396"/>
        <v>0</v>
      </c>
      <c r="AB320" s="5">
        <f t="shared" si="379"/>
        <v>5.6387961152910968</v>
      </c>
      <c r="AC320" s="32"/>
      <c r="AD320" s="5">
        <f t="shared" ref="AD320:AD334" si="402">$W320*J320</f>
        <v>233402.42172220751</v>
      </c>
      <c r="AE320" s="5">
        <f t="shared" si="381"/>
        <v>-2334.0242172220751</v>
      </c>
      <c r="AF320" s="5">
        <f t="shared" si="399"/>
        <v>-25839.976196221607</v>
      </c>
      <c r="AG320" s="5">
        <f t="shared" si="391"/>
        <v>-6928.4233203701988</v>
      </c>
      <c r="AH320" s="5">
        <f t="shared" si="383"/>
        <v>198299.99798839365</v>
      </c>
      <c r="AI320" s="42">
        <f t="shared" si="400"/>
        <v>0</v>
      </c>
      <c r="AJ320" s="42">
        <f t="shared" ref="AJ320:AJ335" si="403">$D$6*SUM(Y320:Z320,AD320:AE320)</f>
        <v>22668.371152652096</v>
      </c>
      <c r="AK320" s="42">
        <f t="shared" si="397"/>
        <v>220968.36914104575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85"/>
        <v>6</v>
      </c>
      <c r="J321" s="11">
        <f t="shared" si="374"/>
        <v>249276.09397008133</v>
      </c>
      <c r="K321" s="11">
        <f t="shared" si="386"/>
        <v>2492.7609397008132</v>
      </c>
      <c r="L321" s="24">
        <f t="shared" si="393"/>
        <v>27597.35004866547</v>
      </c>
      <c r="M321" s="11">
        <f t="shared" si="372"/>
        <v>602229</v>
      </c>
      <c r="N321" s="78">
        <f t="shared" si="375"/>
        <v>0</v>
      </c>
      <c r="O321" s="35">
        <f t="shared" si="376"/>
        <v>0</v>
      </c>
      <c r="P321" s="35">
        <f t="shared" si="398"/>
        <v>6.0222899999999999</v>
      </c>
      <c r="Q321">
        <f t="shared" si="378"/>
        <v>70</v>
      </c>
      <c r="R321" s="45">
        <f>1000*VLOOKUP(Q321, '[1]Mortality (Interventions) H'!$B$8:$AV$128, 34)</f>
        <v>13.507661596176504</v>
      </c>
      <c r="S321" s="46">
        <f>VLOOKUP(I321, '[1]Lapse Rates'!$A$4:$F$24, 3)</f>
        <v>2.4510465999999999E-3</v>
      </c>
      <c r="T321" s="33">
        <f t="shared" ref="T321:T335" si="404">W320</f>
        <v>0.9363209203294921</v>
      </c>
      <c r="U321" s="33">
        <f t="shared" si="394"/>
        <v>1.2647506137231321E-2</v>
      </c>
      <c r="V321" s="39">
        <f t="shared" si="388"/>
        <v>2.2949662082824723E-3</v>
      </c>
      <c r="W321" s="32">
        <f t="shared" si="395"/>
        <v>0.92137844798397828</v>
      </c>
      <c r="X321" s="32"/>
      <c r="Y321" s="5">
        <f t="shared" si="401"/>
        <v>0</v>
      </c>
      <c r="Z321" s="5">
        <f t="shared" si="390"/>
        <v>5.6387961152910968</v>
      </c>
      <c r="AA321" s="5">
        <f t="shared" si="396"/>
        <v>0</v>
      </c>
      <c r="AB321" s="5">
        <f t="shared" si="379"/>
        <v>5.5488082135094325</v>
      </c>
      <c r="AC321" s="32"/>
      <c r="AD321" s="5">
        <f t="shared" si="402"/>
        <v>229677.62058166187</v>
      </c>
      <c r="AE321" s="5">
        <f t="shared" si="381"/>
        <v>-2296.7762058166186</v>
      </c>
      <c r="AF321" s="5">
        <f t="shared" si="399"/>
        <v>-25427.603556309958</v>
      </c>
      <c r="AG321" s="5">
        <f>-U321*M321</f>
        <v>-7616.6949735186809</v>
      </c>
      <c r="AH321" s="5">
        <f t="shared" si="383"/>
        <v>194336.54584601658</v>
      </c>
      <c r="AI321" s="42">
        <f t="shared" si="400"/>
        <v>0</v>
      </c>
      <c r="AJ321" s="42">
        <f t="shared" si="403"/>
        <v>22306.613999169331</v>
      </c>
      <c r="AK321" s="42">
        <f t="shared" si="397"/>
        <v>216643.1598451859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85"/>
        <v>7</v>
      </c>
      <c r="J322" s="11">
        <f t="shared" si="374"/>
        <v>249276.09397008133</v>
      </c>
      <c r="K322" s="11">
        <f t="shared" si="386"/>
        <v>2492.7609397008132</v>
      </c>
      <c r="L322" s="24">
        <f t="shared" si="393"/>
        <v>27597.35004866547</v>
      </c>
      <c r="M322" s="11">
        <f t="shared" si="372"/>
        <v>602229</v>
      </c>
      <c r="N322" s="78">
        <f t="shared" si="375"/>
        <v>0</v>
      </c>
      <c r="O322" s="35">
        <f t="shared" si="376"/>
        <v>0</v>
      </c>
      <c r="P322" s="35">
        <f t="shared" si="398"/>
        <v>6.0222899999999999</v>
      </c>
      <c r="Q322">
        <f t="shared" si="378"/>
        <v>71</v>
      </c>
      <c r="R322" s="45">
        <f>1000*VLOOKUP(Q322, '[1]Mortality (Interventions) H'!$B$8:$AV$128, 34)</f>
        <v>14.967653676245179</v>
      </c>
      <c r="S322" s="46">
        <f>VLOOKUP(I322, '[1]Lapse Rates'!$A$4:$F$24, 3)</f>
        <v>2.2232648999999998E-3</v>
      </c>
      <c r="T322" s="33">
        <f t="shared" si="404"/>
        <v>0.92137844798397828</v>
      </c>
      <c r="U322" s="33">
        <f t="shared" si="394"/>
        <v>1.3790873514180469E-2</v>
      </c>
      <c r="V322" s="39">
        <f t="shared" si="388"/>
        <v>2.0484683630192543E-3</v>
      </c>
      <c r="W322" s="32">
        <f t="shared" si="395"/>
        <v>0.90553910610677857</v>
      </c>
      <c r="X322" s="32"/>
      <c r="Y322" s="5">
        <f t="shared" si="401"/>
        <v>0</v>
      </c>
      <c r="Z322" s="5">
        <f t="shared" si="390"/>
        <v>5.5488082135094325</v>
      </c>
      <c r="AA322" s="5">
        <f t="shared" si="396"/>
        <v>0</v>
      </c>
      <c r="AB322" s="5">
        <f t="shared" si="379"/>
        <v>5.4534191033157917</v>
      </c>
      <c r="AC322" s="32"/>
      <c r="AD322" s="5">
        <f t="shared" si="402"/>
        <v>225729.25130745678</v>
      </c>
      <c r="AE322" s="5">
        <f t="shared" si="381"/>
        <v>-2257.2925130745675</v>
      </c>
      <c r="AF322" s="5">
        <f t="shared" si="399"/>
        <v>-24990.479693984391</v>
      </c>
      <c r="AG322" s="5">
        <f t="shared" ref="AG322:AG335" si="405">-U322*M322</f>
        <v>-8305.2639655713901</v>
      </c>
      <c r="AH322" s="5">
        <f t="shared" si="383"/>
        <v>190176.21513482646</v>
      </c>
      <c r="AI322" s="42">
        <f t="shared" si="400"/>
        <v>0</v>
      </c>
      <c r="AJ322" s="42">
        <f t="shared" si="403"/>
        <v>21923.143495814642</v>
      </c>
      <c r="AK322" s="42">
        <f t="shared" si="397"/>
        <v>212099.3586306411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85"/>
        <v>8</v>
      </c>
      <c r="J323" s="11">
        <f t="shared" si="374"/>
        <v>249276.09397008133</v>
      </c>
      <c r="K323" s="11">
        <f t="shared" si="386"/>
        <v>2492.7609397008132</v>
      </c>
      <c r="L323" s="24">
        <f t="shared" si="393"/>
        <v>27597.35004866547</v>
      </c>
      <c r="M323" s="11">
        <f t="shared" si="372"/>
        <v>602229</v>
      </c>
      <c r="N323" s="78">
        <f t="shared" si="375"/>
        <v>0</v>
      </c>
      <c r="O323" s="35">
        <f t="shared" si="376"/>
        <v>0</v>
      </c>
      <c r="P323" s="35">
        <f t="shared" si="398"/>
        <v>6.0222899999999999</v>
      </c>
      <c r="Q323">
        <f t="shared" si="378"/>
        <v>72</v>
      </c>
      <c r="R323" s="45">
        <f>1000*VLOOKUP(Q323, '[1]Mortality (Interventions) H'!$B$8:$AV$128, 34)</f>
        <v>16.655982848270245</v>
      </c>
      <c r="S323" s="46">
        <f>VLOOKUP(I323, '[1]Lapse Rates'!$A$4:$F$24, 3)</f>
        <v>2.1873403E-3</v>
      </c>
      <c r="T323" s="33">
        <f t="shared" si="404"/>
        <v>0.90553910610677857</v>
      </c>
      <c r="U323" s="33">
        <f t="shared" si="394"/>
        <v>1.5082643819752472E-2</v>
      </c>
      <c r="V323" s="39">
        <f t="shared" si="388"/>
        <v>1.9807221800133327E-3</v>
      </c>
      <c r="W323" s="32">
        <f t="shared" si="395"/>
        <v>0.8884757401070128</v>
      </c>
      <c r="X323" s="32"/>
      <c r="Y323" s="5">
        <f t="shared" si="401"/>
        <v>0</v>
      </c>
      <c r="Z323" s="5">
        <f t="shared" si="390"/>
        <v>5.4534191033157917</v>
      </c>
      <c r="AA323" s="5">
        <f t="shared" si="396"/>
        <v>0</v>
      </c>
      <c r="AB323" s="5">
        <f t="shared" si="379"/>
        <v>5.3506585648890619</v>
      </c>
      <c r="AC323" s="32"/>
      <c r="AD323" s="5">
        <f t="shared" si="402"/>
        <v>221475.76208105328</v>
      </c>
      <c r="AE323" s="5">
        <f t="shared" si="381"/>
        <v>-2214.7576208105329</v>
      </c>
      <c r="AF323" s="5">
        <f t="shared" si="399"/>
        <v>-24519.576009480359</v>
      </c>
      <c r="AG323" s="5">
        <f t="shared" si="405"/>
        <v>-9083.2055049257124</v>
      </c>
      <c r="AH323" s="5">
        <f t="shared" si="383"/>
        <v>185658.22294583666</v>
      </c>
      <c r="AI323" s="42">
        <f t="shared" si="400"/>
        <v>0</v>
      </c>
      <c r="AJ323" s="42">
        <f t="shared" si="403"/>
        <v>21510.039517963851</v>
      </c>
      <c r="AK323" s="42">
        <f t="shared" si="397"/>
        <v>207168.26246380052</v>
      </c>
    </row>
    <row r="324" spans="1:37" ht="15" x14ac:dyDescent="0.2">
      <c r="A324" s="12"/>
      <c r="B324" s="13">
        <v>1</v>
      </c>
      <c r="C324" s="10">
        <f>$H$314*0.14+$B$327</f>
        <v>35075.632867767912</v>
      </c>
      <c r="D324" s="1"/>
      <c r="E324" s="81" t="s">
        <v>51</v>
      </c>
      <c r="F324" s="13"/>
      <c r="G324" s="8"/>
      <c r="I324" s="2">
        <f t="shared" si="385"/>
        <v>9</v>
      </c>
      <c r="J324" s="11">
        <f t="shared" si="374"/>
        <v>249276.09397008133</v>
      </c>
      <c r="K324" s="11">
        <f t="shared" si="386"/>
        <v>2492.7609397008132</v>
      </c>
      <c r="L324" s="24">
        <f t="shared" si="393"/>
        <v>27597.35004866547</v>
      </c>
      <c r="M324" s="11">
        <f t="shared" si="372"/>
        <v>602229</v>
      </c>
      <c r="N324" s="78">
        <f t="shared" si="375"/>
        <v>0</v>
      </c>
      <c r="O324" s="35">
        <f t="shared" si="376"/>
        <v>0</v>
      </c>
      <c r="P324" s="35">
        <f t="shared" si="398"/>
        <v>6.0222899999999999</v>
      </c>
      <c r="Q324">
        <f t="shared" si="378"/>
        <v>73</v>
      </c>
      <c r="R324" s="45">
        <f>1000*VLOOKUP(Q324, '[1]Mortality (Interventions) H'!$B$8:$AV$128, 34)</f>
        <v>18.609596105962378</v>
      </c>
      <c r="S324" s="46">
        <f>VLOOKUP(I324, '[1]Lapse Rates'!$A$4:$F$24, 3)</f>
        <v>1.9768835000000002E-3</v>
      </c>
      <c r="T324" s="33">
        <f t="shared" si="404"/>
        <v>0.8884757401070128</v>
      </c>
      <c r="U324" s="33">
        <f t="shared" si="394"/>
        <v>1.6534174673337506E-2</v>
      </c>
      <c r="V324" s="39">
        <f t="shared" si="388"/>
        <v>1.7564130307678421E-3</v>
      </c>
      <c r="W324" s="32">
        <f t="shared" si="395"/>
        <v>0.8701851524029075</v>
      </c>
      <c r="X324" s="32"/>
      <c r="Y324" s="5">
        <f t="shared" si="401"/>
        <v>0</v>
      </c>
      <c r="Z324" s="5">
        <f t="shared" si="390"/>
        <v>5.3506585648890619</v>
      </c>
      <c r="AA324" s="5">
        <f t="shared" si="396"/>
        <v>0</v>
      </c>
      <c r="AB324" s="5">
        <f t="shared" si="379"/>
        <v>5.2405073414645056</v>
      </c>
      <c r="AC324" s="32"/>
      <c r="AD324" s="5">
        <f t="shared" si="402"/>
        <v>216916.3558217567</v>
      </c>
      <c r="AE324" s="5">
        <f t="shared" si="381"/>
        <v>-2169.1635582175672</v>
      </c>
      <c r="AF324" s="5">
        <f t="shared" si="399"/>
        <v>-24014.804258014348</v>
      </c>
      <c r="AG324" s="5">
        <f t="shared" si="405"/>
        <v>-9957.3594793493721</v>
      </c>
      <c r="AH324" s="5">
        <f t="shared" si="383"/>
        <v>180775.02852617542</v>
      </c>
      <c r="AI324" s="42">
        <f t="shared" si="400"/>
        <v>0</v>
      </c>
      <c r="AJ324" s="42">
        <f t="shared" si="403"/>
        <v>21067.224460658406</v>
      </c>
      <c r="AK324" s="42">
        <f t="shared" si="397"/>
        <v>201842.25298683383</v>
      </c>
    </row>
    <row r="325" spans="1:37" ht="15" x14ac:dyDescent="0.2">
      <c r="A325" s="12"/>
      <c r="B325" s="70" t="s">
        <v>49</v>
      </c>
      <c r="C325" s="10">
        <f>$H$314*0.11+$B$327</f>
        <v>27597.35004866547</v>
      </c>
      <c r="D325" s="1"/>
      <c r="E325" s="1"/>
      <c r="F325" s="1"/>
      <c r="I325" s="2">
        <f t="shared" si="385"/>
        <v>10</v>
      </c>
      <c r="J325" s="11">
        <f t="shared" si="374"/>
        <v>249276.09397008133</v>
      </c>
      <c r="K325" s="11">
        <f t="shared" si="386"/>
        <v>2492.7609397008132</v>
      </c>
      <c r="L325" s="24">
        <f t="shared" si="393"/>
        <v>27597.35004866547</v>
      </c>
      <c r="M325" s="11">
        <f t="shared" si="372"/>
        <v>602229</v>
      </c>
      <c r="N325" s="78">
        <f t="shared" si="375"/>
        <v>0</v>
      </c>
      <c r="O325" s="35">
        <f t="shared" si="376"/>
        <v>0</v>
      </c>
      <c r="P325" s="35">
        <f t="shared" si="398"/>
        <v>6.0222899999999999</v>
      </c>
      <c r="Q325">
        <f t="shared" si="378"/>
        <v>74</v>
      </c>
      <c r="R325" s="45">
        <f>1000*VLOOKUP(Q325, '[1]Mortality (Interventions) H'!$B$8:$AV$128, 34)</f>
        <v>20.94096010656763</v>
      </c>
      <c r="S325" s="46">
        <f>VLOOKUP(I325, '[1]Lapse Rates'!$A$4:$F$24, 3)</f>
        <v>1.6914747999999999E-3</v>
      </c>
      <c r="T325" s="33">
        <f t="shared" si="404"/>
        <v>0.8701851524029075</v>
      </c>
      <c r="U325" s="33">
        <f t="shared" si="394"/>
        <v>1.8222512561796758E-2</v>
      </c>
      <c r="V325" s="39">
        <f t="shared" si="388"/>
        <v>1.4718962566236775E-3</v>
      </c>
      <c r="W325" s="32">
        <f t="shared" si="395"/>
        <v>0.85049074358448706</v>
      </c>
      <c r="X325" s="32"/>
      <c r="Y325" s="5">
        <f t="shared" si="401"/>
        <v>0</v>
      </c>
      <c r="Z325" s="5">
        <f t="shared" si="390"/>
        <v>5.2405073414645056</v>
      </c>
      <c r="AA325" s="5">
        <f t="shared" si="396"/>
        <v>0</v>
      </c>
      <c r="AB325" s="5">
        <f t="shared" si="379"/>
        <v>5.1219019001814203</v>
      </c>
      <c r="AC325" s="32"/>
      <c r="AD325" s="5">
        <f t="shared" si="402"/>
        <v>212007.01051845093</v>
      </c>
      <c r="AE325" s="5">
        <f t="shared" si="381"/>
        <v>-2120.0701051845094</v>
      </c>
      <c r="AF325" s="5">
        <f t="shared" si="399"/>
        <v>-23471.290763850877</v>
      </c>
      <c r="AG325" s="5">
        <f t="shared" si="405"/>
        <v>-10974.125517578299</v>
      </c>
      <c r="AH325" s="5">
        <f>SUM(AD325:AG325)</f>
        <v>175441.52413183724</v>
      </c>
      <c r="AI325" s="42">
        <f t="shared" si="400"/>
        <v>0</v>
      </c>
      <c r="AJ325" s="42">
        <f t="shared" si="403"/>
        <v>20590.422948311632</v>
      </c>
      <c r="AK325" s="42">
        <f t="shared" si="397"/>
        <v>196031.94708014888</v>
      </c>
    </row>
    <row r="326" spans="1:37" ht="15" x14ac:dyDescent="0.2">
      <c r="D326" s="1"/>
      <c r="E326" s="1"/>
      <c r="F326" s="1"/>
      <c r="I326" s="2">
        <f t="shared" si="385"/>
        <v>11</v>
      </c>
      <c r="J326" s="11">
        <f t="shared" si="374"/>
        <v>249276.09397008133</v>
      </c>
      <c r="K326" s="11">
        <f t="shared" si="386"/>
        <v>2492.7609397008132</v>
      </c>
      <c r="L326" s="24">
        <f t="shared" si="393"/>
        <v>27597.35004866547</v>
      </c>
      <c r="M326" s="11">
        <f t="shared" si="372"/>
        <v>602229</v>
      </c>
      <c r="N326" s="78">
        <f t="shared" si="375"/>
        <v>0</v>
      </c>
      <c r="O326" s="35">
        <f t="shared" si="376"/>
        <v>0</v>
      </c>
      <c r="P326" s="35">
        <f t="shared" si="398"/>
        <v>6.0222899999999999</v>
      </c>
      <c r="Q326">
        <f t="shared" si="378"/>
        <v>75</v>
      </c>
      <c r="R326" s="45">
        <f>1000*VLOOKUP(Q326, '[1]Mortality (Interventions) H'!$B$8:$AV$128, 34)</f>
        <v>23.639499008182177</v>
      </c>
      <c r="S326" s="46">
        <f>VLOOKUP(I326, '[1]Lapse Rates'!$A$4:$F$24, 3)</f>
        <v>1.5867464999999999E-3</v>
      </c>
      <c r="T326" s="33">
        <f t="shared" si="404"/>
        <v>0.85049074358448706</v>
      </c>
      <c r="U326" s="33">
        <f t="shared" si="394"/>
        <v>2.0105175089433606E-2</v>
      </c>
      <c r="V326" s="39">
        <f t="shared" si="388"/>
        <v>1.3495132106650823E-3</v>
      </c>
      <c r="W326" s="32">
        <f t="shared" si="395"/>
        <v>0.8290360552843884</v>
      </c>
      <c r="X326" s="31"/>
      <c r="Y326" s="5">
        <f t="shared" si="401"/>
        <v>0</v>
      </c>
      <c r="Z326" s="5">
        <f t="shared" si="390"/>
        <v>5.1219019001814203</v>
      </c>
      <c r="AA326" s="5">
        <f t="shared" si="396"/>
        <v>0</v>
      </c>
      <c r="AB326" s="5">
        <f t="shared" si="379"/>
        <v>4.992695545378619</v>
      </c>
      <c r="AC326" s="32"/>
      <c r="AD326" s="5">
        <f t="shared" si="402"/>
        <v>206658.86962165675</v>
      </c>
      <c r="AE326" s="5">
        <f t="shared" si="381"/>
        <v>-2066.5886962165673</v>
      </c>
      <c r="AF326" s="5">
        <f t="shared" si="399"/>
        <v>-22879.198220648046</v>
      </c>
      <c r="AG326" s="5">
        <f t="shared" si="405"/>
        <v>-12107.919488934511</v>
      </c>
      <c r="AH326" s="5">
        <f t="shared" ref="AH326:AH335" si="406">SUM(AD326:AG326)</f>
        <v>169605.16321585764</v>
      </c>
      <c r="AI326" s="42">
        <f t="shared" si="400"/>
        <v>0</v>
      </c>
      <c r="AJ326" s="42">
        <f t="shared" si="403"/>
        <v>20071.005217362093</v>
      </c>
      <c r="AK326" s="42">
        <f t="shared" ref="AK326:AK335" si="407">SUM(AH326:AJ326)</f>
        <v>189676.16843321972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85"/>
        <v>12</v>
      </c>
      <c r="J327" s="11">
        <f t="shared" si="374"/>
        <v>249276.09397008133</v>
      </c>
      <c r="K327" s="11">
        <f t="shared" si="386"/>
        <v>2492.7609397008132</v>
      </c>
      <c r="L327" s="24">
        <f t="shared" si="393"/>
        <v>27597.35004866547</v>
      </c>
      <c r="M327" s="11">
        <f t="shared" si="372"/>
        <v>602229</v>
      </c>
      <c r="N327" s="78">
        <f t="shared" si="375"/>
        <v>0</v>
      </c>
      <c r="O327" s="35">
        <f t="shared" si="376"/>
        <v>0</v>
      </c>
      <c r="P327" s="35">
        <f t="shared" si="398"/>
        <v>6.0222899999999999</v>
      </c>
      <c r="Q327">
        <f t="shared" si="378"/>
        <v>76</v>
      </c>
      <c r="R327" s="45">
        <f>1000*VLOOKUP(Q327, '[1]Mortality (Interventions) H'!$B$8:$AV$128, 34)</f>
        <v>26.751349581092711</v>
      </c>
      <c r="S327" s="46">
        <f>VLOOKUP(I327, '[1]Lapse Rates'!$A$4:$F$24, 3)</f>
        <v>1.4412507000000001E-3</v>
      </c>
      <c r="T327" s="33">
        <f t="shared" si="404"/>
        <v>0.8290360552843884</v>
      </c>
      <c r="U327" s="33">
        <f t="shared" si="394"/>
        <v>2.2177833330242779E-2</v>
      </c>
      <c r="V327" s="39">
        <f t="shared" si="388"/>
        <v>1.1948487950038636E-3</v>
      </c>
      <c r="W327" s="32">
        <f t="shared" si="395"/>
        <v>0.80566337315914172</v>
      </c>
      <c r="X327" s="31"/>
      <c r="Y327" s="5">
        <f t="shared" si="401"/>
        <v>0</v>
      </c>
      <c r="Z327" s="5">
        <f t="shared" si="390"/>
        <v>4.992695545378619</v>
      </c>
      <c r="AA327" s="5">
        <f t="shared" si="396"/>
        <v>0</v>
      </c>
      <c r="AB327" s="5">
        <f t="shared" si="379"/>
        <v>4.8519384755425676</v>
      </c>
      <c r="AC327" s="32"/>
      <c r="AD327" s="5">
        <f t="shared" si="402"/>
        <v>200832.61871587092</v>
      </c>
      <c r="AE327" s="5">
        <f t="shared" si="381"/>
        <v>-2008.326187158709</v>
      </c>
      <c r="AF327" s="5">
        <f t="shared" si="399"/>
        <v>-22234.174130461426</v>
      </c>
      <c r="AG327" s="5">
        <f t="shared" si="405"/>
        <v>-13356.134388638779</v>
      </c>
      <c r="AH327" s="5">
        <f t="shared" si="406"/>
        <v>163233.984009612</v>
      </c>
      <c r="AI327" s="42">
        <f t="shared" si="400"/>
        <v>0</v>
      </c>
      <c r="AJ327" s="42">
        <f t="shared" si="403"/>
        <v>19505.152880499671</v>
      </c>
      <c r="AK327" s="42">
        <f t="shared" si="407"/>
        <v>182739.13689011167</v>
      </c>
    </row>
    <row r="328" spans="1:37" ht="15" x14ac:dyDescent="0.2">
      <c r="A328" s="48"/>
      <c r="D328" s="1"/>
      <c r="E328" s="1"/>
      <c r="F328" s="1"/>
      <c r="I328" s="2">
        <f t="shared" si="385"/>
        <v>13</v>
      </c>
      <c r="J328" s="11">
        <f t="shared" si="374"/>
        <v>249276.09397008133</v>
      </c>
      <c r="K328" s="11">
        <f t="shared" si="386"/>
        <v>2492.7609397008132</v>
      </c>
      <c r="L328" s="24">
        <f t="shared" si="393"/>
        <v>27597.35004866547</v>
      </c>
      <c r="M328" s="11">
        <f t="shared" si="372"/>
        <v>602229</v>
      </c>
      <c r="N328" s="78">
        <f t="shared" si="375"/>
        <v>0</v>
      </c>
      <c r="O328" s="35">
        <f t="shared" si="376"/>
        <v>0</v>
      </c>
      <c r="P328" s="35">
        <f t="shared" si="398"/>
        <v>6.0222899999999999</v>
      </c>
      <c r="Q328">
        <f t="shared" si="378"/>
        <v>77</v>
      </c>
      <c r="R328" s="45">
        <f>1000*VLOOKUP(Q328, '[1]Mortality (Interventions) H'!$B$8:$AV$128, 34)</f>
        <v>30.360079783955307</v>
      </c>
      <c r="S328" s="46">
        <f>VLOOKUP(I328, '[1]Lapse Rates'!$A$4:$F$24, 3)</f>
        <v>1.3481251E-3</v>
      </c>
      <c r="T328" s="33">
        <f t="shared" si="404"/>
        <v>0.80566337315914172</v>
      </c>
      <c r="U328" s="33">
        <f t="shared" si="394"/>
        <v>2.44600042881221E-2</v>
      </c>
      <c r="V328" s="39">
        <f t="shared" si="388"/>
        <v>1.0861350155065052E-3</v>
      </c>
      <c r="W328" s="32">
        <f t="shared" si="395"/>
        <v>0.78011723385551313</v>
      </c>
      <c r="X328" s="31"/>
      <c r="Y328" s="5">
        <f t="shared" si="401"/>
        <v>0</v>
      </c>
      <c r="Z328" s="5">
        <f t="shared" si="390"/>
        <v>4.8519384755425676</v>
      </c>
      <c r="AA328" s="5">
        <f t="shared" si="396"/>
        <v>0</v>
      </c>
      <c r="AB328" s="5">
        <f t="shared" si="379"/>
        <v>4.6980922162757182</v>
      </c>
      <c r="AC328" s="32"/>
      <c r="AD328" s="5">
        <f t="shared" si="402"/>
        <v>194464.5768942468</v>
      </c>
      <c r="AE328" s="5">
        <f t="shared" si="381"/>
        <v>-1944.6457689424678</v>
      </c>
      <c r="AF328" s="5">
        <f t="shared" si="399"/>
        <v>-21529.168381707219</v>
      </c>
      <c r="AG328" s="5">
        <f t="shared" si="405"/>
        <v>-14730.523922431485</v>
      </c>
      <c r="AH328" s="5">
        <f t="shared" si="406"/>
        <v>156260.23882116564</v>
      </c>
      <c r="AI328" s="42">
        <f t="shared" si="400"/>
        <v>0</v>
      </c>
      <c r="AJ328" s="42">
        <f t="shared" si="403"/>
        <v>18886.681218556809</v>
      </c>
      <c r="AK328" s="42">
        <f t="shared" si="407"/>
        <v>175146.92003972243</v>
      </c>
    </row>
    <row r="329" spans="1:37" ht="15" x14ac:dyDescent="0.2">
      <c r="A329" s="48"/>
      <c r="D329" s="1"/>
      <c r="E329" s="1"/>
      <c r="F329" s="37"/>
      <c r="I329" s="2">
        <f t="shared" si="385"/>
        <v>14</v>
      </c>
      <c r="J329" s="11">
        <f t="shared" si="374"/>
        <v>249276.09397008133</v>
      </c>
      <c r="K329" s="11">
        <f t="shared" si="386"/>
        <v>2492.7609397008132</v>
      </c>
      <c r="L329" s="24">
        <f t="shared" si="393"/>
        <v>27597.35004866547</v>
      </c>
      <c r="M329" s="11">
        <f t="shared" si="372"/>
        <v>602229</v>
      </c>
      <c r="N329" s="78">
        <f t="shared" si="375"/>
        <v>0</v>
      </c>
      <c r="O329" s="35">
        <f t="shared" si="376"/>
        <v>0</v>
      </c>
      <c r="P329" s="35">
        <f t="shared" si="398"/>
        <v>6.0222899999999999</v>
      </c>
      <c r="Q329">
        <f t="shared" si="378"/>
        <v>78</v>
      </c>
      <c r="R329" s="45">
        <f>1000*VLOOKUP(Q329, '[1]Mortality (Interventions) H'!$B$8:$AV$128, 34)</f>
        <v>34.416395480640439</v>
      </c>
      <c r="S329" s="46">
        <f>VLOOKUP(I329, '[1]Lapse Rates'!$A$4:$F$24, 3)</f>
        <v>1.1365788999999999E-3</v>
      </c>
      <c r="T329" s="33">
        <f t="shared" si="404"/>
        <v>0.78011723385551313</v>
      </c>
      <c r="U329" s="33">
        <f t="shared" si="394"/>
        <v>2.6848823241634602E-2</v>
      </c>
      <c r="V329" s="39">
        <f t="shared" si="388"/>
        <v>8.8666478752654182E-4</v>
      </c>
      <c r="W329" s="32">
        <f t="shared" si="395"/>
        <v>0.75238174582635198</v>
      </c>
      <c r="X329" s="31"/>
      <c r="Y329" s="5">
        <f t="shared" si="401"/>
        <v>0</v>
      </c>
      <c r="Z329" s="5">
        <f t="shared" si="390"/>
        <v>4.6980922162757182</v>
      </c>
      <c r="AA329" s="5">
        <f t="shared" si="396"/>
        <v>0</v>
      </c>
      <c r="AB329" s="5">
        <f t="shared" si="379"/>
        <v>4.5310610640725812</v>
      </c>
      <c r="AC329" s="32"/>
      <c r="AD329" s="5">
        <f t="shared" si="402"/>
        <v>187550.78277398358</v>
      </c>
      <c r="AE329" s="5">
        <f t="shared" si="381"/>
        <v>-1875.5078277398356</v>
      </c>
      <c r="AF329" s="5">
        <f t="shared" si="399"/>
        <v>-20763.742409795886</v>
      </c>
      <c r="AG329" s="5">
        <f t="shared" si="405"/>
        <v>-16169.139971986364</v>
      </c>
      <c r="AH329" s="5">
        <f t="shared" si="406"/>
        <v>148742.39256446151</v>
      </c>
      <c r="AI329" s="42">
        <f t="shared" si="400"/>
        <v>0</v>
      </c>
      <c r="AJ329" s="42">
        <f t="shared" si="403"/>
        <v>18215.205355072929</v>
      </c>
      <c r="AK329" s="42">
        <f t="shared" si="407"/>
        <v>166957.59791953443</v>
      </c>
    </row>
    <row r="330" spans="1:37" ht="15" x14ac:dyDescent="0.2">
      <c r="A330" s="48"/>
      <c r="D330" s="1"/>
      <c r="E330" s="1"/>
      <c r="F330" s="1"/>
      <c r="I330" s="2">
        <f t="shared" si="385"/>
        <v>15</v>
      </c>
      <c r="J330" s="11">
        <f t="shared" si="374"/>
        <v>249276.09397008133</v>
      </c>
      <c r="K330" s="11">
        <f t="shared" si="386"/>
        <v>2492.7609397008132</v>
      </c>
      <c r="L330" s="24">
        <f t="shared" si="393"/>
        <v>27597.35004866547</v>
      </c>
      <c r="M330" s="11">
        <f t="shared" si="372"/>
        <v>602229</v>
      </c>
      <c r="N330" s="78">
        <f t="shared" si="375"/>
        <v>0</v>
      </c>
      <c r="O330" s="35">
        <f t="shared" si="376"/>
        <v>0</v>
      </c>
      <c r="P330" s="35">
        <f t="shared" si="398"/>
        <v>6.0222899999999999</v>
      </c>
      <c r="Q330">
        <f t="shared" si="378"/>
        <v>79</v>
      </c>
      <c r="R330" s="45">
        <f>1000*VLOOKUP(Q330, '[1]Mortality (Interventions) H'!$B$8:$AV$128, 34)</f>
        <v>38.954540451067977</v>
      </c>
      <c r="S330" s="46">
        <f>VLOOKUP(I330, '[1]Lapse Rates'!$A$4:$F$24, 3)</f>
        <v>1.0075606E-3</v>
      </c>
      <c r="T330" s="33">
        <f t="shared" si="404"/>
        <v>0.75238174582635198</v>
      </c>
      <c r="U330" s="33">
        <f t="shared" si="394"/>
        <v>2.9308685152437775E-2</v>
      </c>
      <c r="V330" s="39">
        <f t="shared" si="388"/>
        <v>7.5807020325384671E-4</v>
      </c>
      <c r="W330" s="32">
        <f t="shared" si="395"/>
        <v>0.72231499047066039</v>
      </c>
      <c r="X330" s="31"/>
      <c r="Y330" s="5">
        <f t="shared" si="401"/>
        <v>0</v>
      </c>
      <c r="Z330" s="5">
        <f t="shared" si="390"/>
        <v>4.5310610640725812</v>
      </c>
      <c r="AA330" s="5">
        <f t="shared" si="396"/>
        <v>0</v>
      </c>
      <c r="AB330" s="5">
        <f t="shared" si="379"/>
        <v>4.3499903439615535</v>
      </c>
      <c r="AC330" s="32"/>
      <c r="AD330" s="5">
        <f t="shared" si="402"/>
        <v>180055.85944056275</v>
      </c>
      <c r="AE330" s="5">
        <f t="shared" si="381"/>
        <v>-1800.5585944056272</v>
      </c>
      <c r="AF330" s="5">
        <f t="shared" si="399"/>
        <v>-19933.979637417277</v>
      </c>
      <c r="AG330" s="5">
        <f t="shared" si="405"/>
        <v>-17650.54015066745</v>
      </c>
      <c r="AH330" s="5">
        <f t="shared" si="406"/>
        <v>140670.7810580724</v>
      </c>
      <c r="AI330" s="42">
        <f t="shared" si="400"/>
        <v>0</v>
      </c>
      <c r="AJ330" s="42">
        <f t="shared" si="403"/>
        <v>17487.289510098402</v>
      </c>
      <c r="AK330" s="42">
        <f t="shared" si="407"/>
        <v>158158.07056817081</v>
      </c>
    </row>
    <row r="331" spans="1:37" ht="15" x14ac:dyDescent="0.2">
      <c r="I331" s="2">
        <f t="shared" si="385"/>
        <v>16</v>
      </c>
      <c r="J331" s="11">
        <f t="shared" si="374"/>
        <v>249276.09397008133</v>
      </c>
      <c r="K331" s="11">
        <f t="shared" si="386"/>
        <v>2492.7609397008132</v>
      </c>
      <c r="L331" s="24">
        <f t="shared" si="393"/>
        <v>27597.35004866547</v>
      </c>
      <c r="M331" s="11">
        <f t="shared" si="372"/>
        <v>602229</v>
      </c>
      <c r="N331" s="78">
        <f t="shared" si="375"/>
        <v>0</v>
      </c>
      <c r="O331" s="35">
        <f t="shared" si="376"/>
        <v>0</v>
      </c>
      <c r="P331" s="35">
        <f t="shared" si="398"/>
        <v>6.0222899999999999</v>
      </c>
      <c r="Q331">
        <f t="shared" si="378"/>
        <v>80</v>
      </c>
      <c r="R331" s="45">
        <f>1000*VLOOKUP(Q331, '[1]Mortality (Interventions) H'!$B$8:$AV$128, 34)</f>
        <v>43.937789918363578</v>
      </c>
      <c r="S331" s="46">
        <f>VLOOKUP(I331, '[1]Lapse Rates'!$A$4:$F$24, 3)</f>
        <v>8.9731130000000002E-4</v>
      </c>
      <c r="T331" s="33">
        <f t="shared" si="404"/>
        <v>0.72231499047066039</v>
      </c>
      <c r="U331" s="33">
        <f t="shared" si="394"/>
        <v>3.1736924306184668E-2</v>
      </c>
      <c r="V331" s="39">
        <f t="shared" si="388"/>
        <v>6.4814140310871587E-4</v>
      </c>
      <c r="W331" s="32">
        <f t="shared" si="395"/>
        <v>0.68992992476136705</v>
      </c>
      <c r="X331" s="31"/>
      <c r="Y331" s="5">
        <f t="shared" si="401"/>
        <v>0</v>
      </c>
      <c r="Z331" s="5">
        <f t="shared" si="390"/>
        <v>4.3499903439615535</v>
      </c>
      <c r="AA331" s="5">
        <f t="shared" si="396"/>
        <v>0</v>
      </c>
      <c r="AB331" s="5">
        <f t="shared" si="379"/>
        <v>4.1549580865911331</v>
      </c>
      <c r="AC331" s="32"/>
      <c r="AD331" s="5">
        <f t="shared" si="402"/>
        <v>171983.03675758568</v>
      </c>
      <c r="AE331" s="5">
        <f t="shared" si="381"/>
        <v>-1719.8303675758566</v>
      </c>
      <c r="AF331" s="5">
        <f t="shared" si="399"/>
        <v>-19040.237642688877</v>
      </c>
      <c r="AG331" s="5">
        <f t="shared" si="405"/>
        <v>-19112.896187989285</v>
      </c>
      <c r="AH331" s="5">
        <f t="shared" si="406"/>
        <v>132110.07255933166</v>
      </c>
      <c r="AI331" s="42">
        <f t="shared" si="400"/>
        <v>0</v>
      </c>
      <c r="AJ331" s="42">
        <f t="shared" si="403"/>
        <v>16703.247280912707</v>
      </c>
      <c r="AK331" s="42">
        <f t="shared" si="407"/>
        <v>148813.31984024437</v>
      </c>
    </row>
    <row r="332" spans="1:37" ht="15" x14ac:dyDescent="0.2">
      <c r="I332" s="2">
        <f t="shared" si="385"/>
        <v>17</v>
      </c>
      <c r="J332" s="11">
        <f t="shared" si="374"/>
        <v>249276.09397008133</v>
      </c>
      <c r="K332" s="11">
        <f t="shared" si="386"/>
        <v>2492.7609397008132</v>
      </c>
      <c r="L332" s="24">
        <f t="shared" si="393"/>
        <v>27597.35004866547</v>
      </c>
      <c r="M332" s="11">
        <f t="shared" si="372"/>
        <v>602229</v>
      </c>
      <c r="N332" s="78">
        <f t="shared" si="375"/>
        <v>0</v>
      </c>
      <c r="O332" s="35">
        <f t="shared" si="376"/>
        <v>0</v>
      </c>
      <c r="P332" s="35">
        <f t="shared" si="398"/>
        <v>6.0222899999999999</v>
      </c>
      <c r="Q332">
        <f t="shared" si="378"/>
        <v>81</v>
      </c>
      <c r="R332" s="45">
        <f>1000*VLOOKUP(Q332, '[1]Mortality (Interventions) H'!$B$8:$AV$128, 34)</f>
        <v>49.446432816875848</v>
      </c>
      <c r="S332" s="46">
        <f>VLOOKUP(I332, '[1]Lapse Rates'!$A$4:$F$24, 3)</f>
        <v>7.4594940000000001E-4</v>
      </c>
      <c r="T332" s="33">
        <f t="shared" si="404"/>
        <v>0.68992992476136705</v>
      </c>
      <c r="U332" s="33">
        <f t="shared" si="394"/>
        <v>3.4114573673065147E-2</v>
      </c>
      <c r="V332" s="39">
        <f t="shared" si="388"/>
        <v>5.1465281341778689E-4</v>
      </c>
      <c r="W332" s="32">
        <f t="shared" si="395"/>
        <v>0.65530069827488413</v>
      </c>
      <c r="X332" s="31"/>
      <c r="Y332" s="5">
        <f t="shared" si="401"/>
        <v>0</v>
      </c>
      <c r="Z332" s="5">
        <f t="shared" si="390"/>
        <v>4.1549580865911331</v>
      </c>
      <c r="AA332" s="5">
        <f t="shared" si="396"/>
        <v>0</v>
      </c>
      <c r="AB332" s="5">
        <f t="shared" si="379"/>
        <v>3.9464108422138517</v>
      </c>
      <c r="AC332" s="32"/>
      <c r="AD332" s="5">
        <f t="shared" si="402"/>
        <v>163350.79844182992</v>
      </c>
      <c r="AE332" s="5">
        <f t="shared" si="381"/>
        <v>-1633.5079844182992</v>
      </c>
      <c r="AF332" s="5">
        <f t="shared" si="399"/>
        <v>-18084.562757426891</v>
      </c>
      <c r="AG332" s="5">
        <f t="shared" si="405"/>
        <v>-20544.785588556351</v>
      </c>
      <c r="AH332" s="5">
        <f t="shared" si="406"/>
        <v>123087.94211142836</v>
      </c>
      <c r="AI332" s="42">
        <f t="shared" si="400"/>
        <v>0</v>
      </c>
      <c r="AJ332" s="42">
        <f t="shared" si="403"/>
        <v>15864.873795260373</v>
      </c>
      <c r="AK332" s="42">
        <f t="shared" si="407"/>
        <v>138952.81590668875</v>
      </c>
    </row>
    <row r="333" spans="1:37" ht="15" x14ac:dyDescent="0.2">
      <c r="I333" s="2">
        <f t="shared" si="385"/>
        <v>18</v>
      </c>
      <c r="J333" s="11">
        <f t="shared" si="374"/>
        <v>249276.09397008133</v>
      </c>
      <c r="K333" s="11">
        <f t="shared" si="386"/>
        <v>2492.7609397008132</v>
      </c>
      <c r="L333" s="24">
        <f t="shared" si="393"/>
        <v>27597.35004866547</v>
      </c>
      <c r="M333" s="11">
        <f t="shared" si="372"/>
        <v>602229</v>
      </c>
      <c r="N333" s="78">
        <f t="shared" si="375"/>
        <v>0</v>
      </c>
      <c r="O333" s="35">
        <f t="shared" si="376"/>
        <v>0</v>
      </c>
      <c r="P333" s="35">
        <f t="shared" si="398"/>
        <v>6.0222899999999999</v>
      </c>
      <c r="Q333">
        <f t="shared" si="378"/>
        <v>82</v>
      </c>
      <c r="R333" s="45">
        <f>1000*VLOOKUP(Q333, '[1]Mortality (Interventions) H'!$B$8:$AV$128, 34)</f>
        <v>55.672549141769935</v>
      </c>
      <c r="S333" s="46">
        <f>VLOOKUP(I333, '[1]Lapse Rates'!$A$4:$F$24, 3)</f>
        <v>5.9837330000000002E-4</v>
      </c>
      <c r="T333" s="33">
        <f t="shared" si="404"/>
        <v>0.65530069827488413</v>
      </c>
      <c r="U333" s="33">
        <f t="shared" si="394"/>
        <v>3.648226032734464E-2</v>
      </c>
      <c r="V333" s="39">
        <f t="shared" si="388"/>
        <v>3.9211444131904673E-4</v>
      </c>
      <c r="W333" s="32">
        <f t="shared" si="395"/>
        <v>0.6184263235062204</v>
      </c>
      <c r="X333" s="31"/>
      <c r="Y333" s="5">
        <f t="shared" si="401"/>
        <v>0</v>
      </c>
      <c r="Z333" s="5">
        <f t="shared" si="390"/>
        <v>3.9464108422138517</v>
      </c>
      <c r="AA333" s="5">
        <f t="shared" si="396"/>
        <v>0</v>
      </c>
      <c r="AB333" s="5">
        <f t="shared" si="379"/>
        <v>3.7243426637882759</v>
      </c>
      <c r="AC333" s="32"/>
      <c r="AD333" s="5">
        <f t="shared" si="402"/>
        <v>154158.89833190851</v>
      </c>
      <c r="AE333" s="5">
        <f t="shared" si="381"/>
        <v>-1541.5889833190852</v>
      </c>
      <c r="AF333" s="5">
        <f t="shared" si="399"/>
        <v>-17066.927729110401</v>
      </c>
      <c r="AG333" s="5">
        <f t="shared" si="405"/>
        <v>-21970.675154676435</v>
      </c>
      <c r="AH333" s="5">
        <f t="shared" si="406"/>
        <v>113579.70646480258</v>
      </c>
      <c r="AI333" s="42">
        <f t="shared" si="400"/>
        <v>0</v>
      </c>
      <c r="AJ333" s="42">
        <f t="shared" si="403"/>
        <v>14972.145190000245</v>
      </c>
      <c r="AK333" s="42">
        <f t="shared" si="407"/>
        <v>128551.85165480283</v>
      </c>
    </row>
    <row r="334" spans="1:37" ht="15" x14ac:dyDescent="0.2">
      <c r="I334" s="2">
        <f t="shared" si="385"/>
        <v>19</v>
      </c>
      <c r="J334" s="11">
        <f t="shared" si="374"/>
        <v>249276.09397008133</v>
      </c>
      <c r="K334" s="11">
        <f t="shared" si="386"/>
        <v>2492.7609397008132</v>
      </c>
      <c r="L334" s="24">
        <f t="shared" si="393"/>
        <v>27597.35004866547</v>
      </c>
      <c r="M334" s="11">
        <f t="shared" si="372"/>
        <v>602229</v>
      </c>
      <c r="N334" s="78">
        <f t="shared" si="375"/>
        <v>0</v>
      </c>
      <c r="O334" s="35">
        <f t="shared" si="376"/>
        <v>0</v>
      </c>
      <c r="P334" s="35">
        <f t="shared" si="398"/>
        <v>6.0222899999999999</v>
      </c>
      <c r="Q334">
        <f t="shared" si="378"/>
        <v>83</v>
      </c>
      <c r="R334" s="45">
        <f>1000*VLOOKUP(Q334, '[1]Mortality (Interventions) H'!$B$8:$AV$128, 34)</f>
        <v>62.701273967369175</v>
      </c>
      <c r="S334" s="46">
        <f>VLOOKUP(I334, '[1]Lapse Rates'!$A$4:$F$24, 3)</f>
        <v>4.66450453E-2</v>
      </c>
      <c r="T334" s="33">
        <f t="shared" si="404"/>
        <v>0.6184263235062204</v>
      </c>
      <c r="U334" s="33">
        <f t="shared" si="394"/>
        <v>3.8776118338796406E-2</v>
      </c>
      <c r="V334" s="39">
        <f t="shared" si="388"/>
        <v>2.8846523874660104E-2</v>
      </c>
      <c r="W334" s="32">
        <f t="shared" si="395"/>
        <v>0.55080368129276391</v>
      </c>
      <c r="X334" s="31"/>
      <c r="Y334" s="5">
        <f t="shared" si="401"/>
        <v>0</v>
      </c>
      <c r="Z334" s="5">
        <f t="shared" si="390"/>
        <v>3.7243426637882759</v>
      </c>
      <c r="AA334" s="5">
        <f t="shared" si="396"/>
        <v>0</v>
      </c>
      <c r="AB334" s="5">
        <f t="shared" si="379"/>
        <v>3.3170995018125993</v>
      </c>
      <c r="AC334" s="32"/>
      <c r="AD334" s="5">
        <f t="shared" si="402"/>
        <v>137302.19021700174</v>
      </c>
      <c r="AE334" s="5">
        <f t="shared" si="381"/>
        <v>-1373.0219021700175</v>
      </c>
      <c r="AF334" s="5">
        <f t="shared" si="399"/>
        <v>-15200.722000729978</v>
      </c>
      <c r="AG334" s="5">
        <f t="shared" si="405"/>
        <v>-23352.102971055021</v>
      </c>
      <c r="AH334" s="5">
        <f t="shared" si="406"/>
        <v>97376.343343046741</v>
      </c>
      <c r="AI334" s="42">
        <f t="shared" si="400"/>
        <v>0</v>
      </c>
      <c r="AJ334" s="42">
        <f t="shared" si="403"/>
        <v>13335.016769700313</v>
      </c>
      <c r="AK334" s="42">
        <f t="shared" si="407"/>
        <v>110711.36011274706</v>
      </c>
    </row>
    <row r="335" spans="1:37" ht="15" x14ac:dyDescent="0.2">
      <c r="I335" s="2">
        <f t="shared" si="385"/>
        <v>20</v>
      </c>
      <c r="J335" s="11">
        <f t="shared" si="374"/>
        <v>249276.09397008133</v>
      </c>
      <c r="K335" s="11">
        <f t="shared" si="386"/>
        <v>2492.7609397008132</v>
      </c>
      <c r="L335" s="24">
        <f t="shared" si="393"/>
        <v>27597.35004866547</v>
      </c>
      <c r="M335" s="11">
        <f t="shared" si="372"/>
        <v>602229</v>
      </c>
      <c r="N335" s="78">
        <f t="shared" si="375"/>
        <v>0</v>
      </c>
      <c r="O335" s="35">
        <f t="shared" si="376"/>
        <v>0</v>
      </c>
      <c r="P335" s="35">
        <f t="shared" si="398"/>
        <v>6.0222899999999999</v>
      </c>
      <c r="Q335">
        <f t="shared" si="378"/>
        <v>84</v>
      </c>
      <c r="R335" s="45">
        <f>1000*VLOOKUP(Q335, '[1]Mortality (Interventions) H'!$B$8:$AV$128, 34)</f>
        <v>70.664116608973032</v>
      </c>
      <c r="S335" s="46">
        <f>VLOOKUP(I335, '[1]Lapse Rates'!$A$4:$F$24, 3)</f>
        <v>0</v>
      </c>
      <c r="T335" s="33">
        <f t="shared" si="404"/>
        <v>0.55080368129276391</v>
      </c>
      <c r="U335" s="33">
        <f t="shared" si="394"/>
        <v>3.8922055563523489E-2</v>
      </c>
      <c r="V335" s="39">
        <f t="shared" si="388"/>
        <v>0</v>
      </c>
      <c r="W335" s="32">
        <f t="shared" si="395"/>
        <v>0.51188162572924045</v>
      </c>
      <c r="X335" s="31"/>
      <c r="Y335" s="5">
        <f t="shared" si="401"/>
        <v>0</v>
      </c>
      <c r="Z335" s="5">
        <f t="shared" si="390"/>
        <v>3.3170995018125993</v>
      </c>
      <c r="AA335" s="5">
        <f t="shared" si="396"/>
        <v>0</v>
      </c>
      <c r="AB335" s="5">
        <f t="shared" si="379"/>
        <v>3.0826995958129473</v>
      </c>
      <c r="AC335" s="32"/>
      <c r="AD335" s="5">
        <f>$W335*J335</f>
        <v>127599.85223684015</v>
      </c>
      <c r="AE335" s="5">
        <f t="shared" si="381"/>
        <v>-1275.9985223684014</v>
      </c>
      <c r="AF335" s="5">
        <f t="shared" si="399"/>
        <v>-14126.576408729814</v>
      </c>
      <c r="AG335" s="5">
        <f t="shared" si="405"/>
        <v>-23439.990599965186</v>
      </c>
      <c r="AH335" s="5">
        <f t="shared" si="406"/>
        <v>88757.286705776743</v>
      </c>
      <c r="AI335" s="42">
        <f t="shared" si="400"/>
        <v>0</v>
      </c>
      <c r="AJ335" s="42">
        <f t="shared" si="403"/>
        <v>12392.695456850806</v>
      </c>
      <c r="AK335" s="42">
        <f t="shared" si="407"/>
        <v>101149.98216262755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4279153.8182077883</v>
      </c>
      <c r="AE338" s="21">
        <f t="shared" ref="AE338:AK338" si="408">SUM(AE315:AE335)</f>
        <v>-137545.61290718059</v>
      </c>
      <c r="AF338" s="21">
        <f t="shared" si="408"/>
        <v>-453948.7629804688</v>
      </c>
      <c r="AG338" s="21">
        <f t="shared" si="408"/>
        <v>-257937.07470733856</v>
      </c>
      <c r="AH338" s="21">
        <f t="shared" si="408"/>
        <v>3429722.3676127996</v>
      </c>
      <c r="AI338" s="21">
        <f t="shared" si="408"/>
        <v>0</v>
      </c>
      <c r="AJ338" s="21">
        <f t="shared" si="408"/>
        <v>391629.21327021997</v>
      </c>
      <c r="AK338" s="21">
        <f t="shared" si="408"/>
        <v>3821351.5808830196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2130281.4246870601</v>
      </c>
      <c r="AE340" s="21">
        <f t="shared" ref="AE340:AK340" si="409">AE315+NPV($D$6,AE316:AE335)</f>
        <v>-116276.97762388915</v>
      </c>
      <c r="AF340" s="21">
        <f t="shared" si="409"/>
        <v>-218483.75563771109</v>
      </c>
      <c r="AG340" s="21">
        <f t="shared" si="409"/>
        <v>-85549.056166579656</v>
      </c>
      <c r="AH340" s="21">
        <f t="shared" si="409"/>
        <v>1709971.63525888</v>
      </c>
      <c r="AI340" s="21">
        <f t="shared" si="409"/>
        <v>0</v>
      </c>
      <c r="AJ340" s="21">
        <f t="shared" si="409"/>
        <v>182906.00073740838</v>
      </c>
      <c r="AK340" s="21">
        <f t="shared" si="409"/>
        <v>1892877.6359962886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3172572.315554799</v>
      </c>
      <c r="AE342" s="21">
        <f t="shared" ref="AE342:AK342" si="410">AE315+NPV($D$7,AE316:AE335)</f>
        <v>-126566.3818282806</v>
      </c>
      <c r="AF342" s="21">
        <f t="shared" si="410"/>
        <v>-332397.72351899662</v>
      </c>
      <c r="AG342" s="21">
        <f t="shared" si="410"/>
        <v>-163786.0960556301</v>
      </c>
      <c r="AH342" s="21">
        <f t="shared" si="410"/>
        <v>2549822.1141518923</v>
      </c>
      <c r="AI342" s="21">
        <f t="shared" si="410"/>
        <v>0</v>
      </c>
      <c r="AJ342" s="21">
        <f t="shared" si="410"/>
        <v>284147.90331553947</v>
      </c>
      <c r="AK342" s="21">
        <f t="shared" si="410"/>
        <v>2833970.0174674322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229102.46552274332</v>
      </c>
    </row>
    <row r="345" spans="1:39" ht="15" x14ac:dyDescent="0.2">
      <c r="G345" s="58" t="s">
        <v>120</v>
      </c>
      <c r="H345" s="57"/>
      <c r="I345" s="57"/>
      <c r="J345" s="11">
        <f>H$344</f>
        <v>229102.46552274332</v>
      </c>
      <c r="K345" s="11">
        <f>J345*$C$10</f>
        <v>91640.986209097333</v>
      </c>
      <c r="L345" s="24">
        <f>$C$354</f>
        <v>32254.776441512116</v>
      </c>
      <c r="M345" s="11">
        <f t="shared" ref="M345:M365" si="411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412">O345*W345</f>
        <v>0</v>
      </c>
      <c r="AB345" s="5">
        <f>P345*W345</f>
        <v>6.0222899999999999</v>
      </c>
      <c r="AC345" s="32"/>
      <c r="AD345" s="5">
        <f>$W345*J345</f>
        <v>229102.46552274332</v>
      </c>
      <c r="AE345" s="5">
        <f>-$W345*K345</f>
        <v>-91640.986209097333</v>
      </c>
      <c r="AF345" s="5">
        <f>-$W345*L345</f>
        <v>-32254.776441512116</v>
      </c>
      <c r="AG345" s="5"/>
      <c r="AH345" s="5">
        <f>SUM(AD345:AG345)</f>
        <v>105206.70287213386</v>
      </c>
      <c r="AI345" s="42">
        <f>Y345-AA345</f>
        <v>0</v>
      </c>
      <c r="AJ345" s="42"/>
      <c r="AK345" s="42">
        <f>SUM(AH345:AJ345)</f>
        <v>105206.70287213386</v>
      </c>
      <c r="AL345" s="6" t="s">
        <v>39</v>
      </c>
      <c r="AM345" s="36">
        <f>AK372</f>
        <v>2603260.1840467188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413">H$344</f>
        <v>229102.46552274332</v>
      </c>
      <c r="K346" s="11"/>
      <c r="L346" s="24"/>
      <c r="M346" s="11">
        <f t="shared" si="411"/>
        <v>602229</v>
      </c>
      <c r="N346" s="78">
        <f t="shared" ref="N346:N365" si="414">N314</f>
        <v>0</v>
      </c>
      <c r="O346" s="35">
        <f t="shared" ref="O346:O365" si="415">M346*N346/1000</f>
        <v>0</v>
      </c>
      <c r="P346" s="35">
        <f t="shared" ref="P346:P347" si="416">$H$14*M346/1000</f>
        <v>6.0222899999999999</v>
      </c>
      <c r="Q346">
        <f t="shared" ref="Q346:Q365" si="417">Q5</f>
        <v>65</v>
      </c>
      <c r="R346" s="45">
        <f>1000*VLOOKUP(Q346, '[1]Mortality (Interventions) H'!$B$8:$AV$128, 37)</f>
        <v>8.1051447093446249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8.1051447093446246E-3</v>
      </c>
      <c r="V346" s="39">
        <f>MIN(S346*T346,T346-U346)</f>
        <v>3.4608985999999998E-3</v>
      </c>
      <c r="W346" s="32">
        <f>T346-SUM(U346:V346)</f>
        <v>0.98843395669065537</v>
      </c>
      <c r="X346" s="32"/>
      <c r="Y346" s="5">
        <f>AA345</f>
        <v>0</v>
      </c>
      <c r="Z346" s="5">
        <f>AB345</f>
        <v>6.0222899999999999</v>
      </c>
      <c r="AA346" s="5">
        <f t="shared" si="412"/>
        <v>0</v>
      </c>
      <c r="AB346" s="5">
        <f t="shared" ref="AB346:AB365" si="418">P346*W346</f>
        <v>5.9526359330385672</v>
      </c>
      <c r="AC346" s="32"/>
      <c r="AD346" s="5">
        <f t="shared" ref="AD346:AD348" si="419">$W346*J346</f>
        <v>226452.65648422964</v>
      </c>
      <c r="AE346" s="5">
        <f t="shared" ref="AE346:AE365" si="420">-$W346*K346</f>
        <v>0</v>
      </c>
      <c r="AF346" s="5">
        <f t="shared" ref="AF346:AF347" si="421">-$W346*L346</f>
        <v>0</v>
      </c>
      <c r="AG346" s="5">
        <f>-U346*M346</f>
        <v>-4881.1531931639038</v>
      </c>
      <c r="AH346" s="5">
        <f t="shared" ref="AH346:AH354" si="422">SUM(AD346:AG346)</f>
        <v>221571.50329106575</v>
      </c>
      <c r="AI346" s="42">
        <f>-M346*$W345*(N346-N345)/1000</f>
        <v>0</v>
      </c>
      <c r="AJ346" s="42">
        <f>$D$6*SUM(Y346:Z346,AD346:AE346)</f>
        <v>22215.596387751928</v>
      </c>
      <c r="AK346" s="42">
        <f t="shared" ref="AK346" si="423">SUM(AH346:AJ346)</f>
        <v>243787.09967881767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24">I346+1</f>
        <v>2</v>
      </c>
      <c r="J347" s="11">
        <f t="shared" si="413"/>
        <v>229102.46552274332</v>
      </c>
      <c r="K347" s="11">
        <f t="shared" ref="K347:K365" si="425">J347*$C$11</f>
        <v>2291.0246552274334</v>
      </c>
      <c r="L347" s="24">
        <f>$C$355</f>
        <v>25381.702475829814</v>
      </c>
      <c r="M347" s="11">
        <f t="shared" si="411"/>
        <v>602229</v>
      </c>
      <c r="N347" s="78">
        <f t="shared" si="414"/>
        <v>0</v>
      </c>
      <c r="O347" s="35">
        <f t="shared" si="415"/>
        <v>0</v>
      </c>
      <c r="P347" s="35">
        <f t="shared" si="416"/>
        <v>6.0222899999999999</v>
      </c>
      <c r="Q347">
        <f t="shared" si="417"/>
        <v>66</v>
      </c>
      <c r="R347" s="45">
        <f>1000*VLOOKUP(Q347, '[1]Mortality (Interventions) H'!$B$8:$AV$128, 37)</f>
        <v>8.9470526123912784</v>
      </c>
      <c r="S347" s="46">
        <f>VLOOKUP(I347, '[1]Lapse Rates'!$A$4:$F$24, 3)</f>
        <v>3.2267923000000001E-3</v>
      </c>
      <c r="T347" s="33">
        <f t="shared" ref="T347:T349" si="426">W346</f>
        <v>0.98843395669065537</v>
      </c>
      <c r="U347" s="33">
        <f>T347*R347/1000</f>
        <v>8.8435706143853762E-3</v>
      </c>
      <c r="V347" s="39">
        <f t="shared" ref="V347:V365" si="427">MIN(S347*T347,T347-U347)</f>
        <v>3.1894710805079403E-3</v>
      </c>
      <c r="W347" s="32">
        <f>T347-SUM(U347:V347)</f>
        <v>0.97640091499576209</v>
      </c>
      <c r="X347" s="32"/>
      <c r="Y347" s="5">
        <f t="shared" ref="Y347:Y348" si="428">AA346</f>
        <v>0</v>
      </c>
      <c r="Z347" s="5">
        <f t="shared" ref="Z347:Z365" si="429">AB346</f>
        <v>5.9526359330385672</v>
      </c>
      <c r="AA347" s="5">
        <f>O347*W347</f>
        <v>0</v>
      </c>
      <c r="AB347" s="5">
        <f t="shared" si="418"/>
        <v>5.8801694663698276</v>
      </c>
      <c r="AC347" s="32"/>
      <c r="AD347" s="5">
        <f t="shared" si="419"/>
        <v>223695.85696419163</v>
      </c>
      <c r="AE347" s="5">
        <f t="shared" si="420"/>
        <v>-2236.9585696419163</v>
      </c>
      <c r="AF347" s="5">
        <f t="shared" si="421"/>
        <v>-24782.717521550432</v>
      </c>
      <c r="AG347" s="5">
        <f t="shared" ref="AG347:AG350" si="430">-U347*M347</f>
        <v>-5325.8546875306911</v>
      </c>
      <c r="AH347" s="5">
        <f t="shared" si="422"/>
        <v>191350.32618546858</v>
      </c>
      <c r="AI347" s="42">
        <f>-M347*($W346*N347-$W345*N346)/1000</f>
        <v>0</v>
      </c>
      <c r="AJ347" s="42">
        <f t="shared" ref="AJ347:AJ348" si="431">$D$6*SUM(Y347:Z347,AD347:AE347)</f>
        <v>21725.701886090359</v>
      </c>
      <c r="AK347" s="42">
        <f>SUM(AH347:AJ347)</f>
        <v>213076.02807155895</v>
      </c>
      <c r="AL347" s="48" t="s">
        <v>59</v>
      </c>
      <c r="AM347" s="54">
        <f>AK372/AD372</f>
        <v>0.89002332123148087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24"/>
        <v>3</v>
      </c>
      <c r="J348" s="11">
        <f t="shared" si="413"/>
        <v>229102.46552274332</v>
      </c>
      <c r="K348" s="11">
        <f t="shared" si="425"/>
        <v>2291.0246552274334</v>
      </c>
      <c r="L348" s="24">
        <f t="shared" ref="L348:L365" si="432">$C$355</f>
        <v>25381.702475829814</v>
      </c>
      <c r="M348" s="11">
        <f t="shared" si="411"/>
        <v>602229</v>
      </c>
      <c r="N348" s="78">
        <f t="shared" si="414"/>
        <v>0</v>
      </c>
      <c r="O348" s="35">
        <f t="shared" si="415"/>
        <v>0</v>
      </c>
      <c r="P348" s="35">
        <f>$H$14*M348/1000</f>
        <v>6.0222899999999999</v>
      </c>
      <c r="Q348">
        <f t="shared" si="417"/>
        <v>67</v>
      </c>
      <c r="R348" s="45">
        <f>1000*VLOOKUP(Q348, '[1]Mortality (Interventions) H'!$B$8:$AV$128, 37)</f>
        <v>9.851845882511574</v>
      </c>
      <c r="S348" s="46">
        <f>VLOOKUP(I348, '[1]Lapse Rates'!$A$4:$F$24, 3)</f>
        <v>2.9657235000000001E-3</v>
      </c>
      <c r="T348" s="33">
        <f t="shared" si="426"/>
        <v>0.97640091499576209</v>
      </c>
      <c r="U348" s="33">
        <f t="shared" ref="U348:U365" si="433">T348*R348/1000</f>
        <v>9.6193513340815315E-3</v>
      </c>
      <c r="V348" s="39">
        <f t="shared" si="427"/>
        <v>2.8957351390244343E-3</v>
      </c>
      <c r="W348" s="32">
        <f t="shared" ref="W348:W365" si="434">T348-SUM(U348:V348)</f>
        <v>0.96388582852265614</v>
      </c>
      <c r="X348" s="32"/>
      <c r="Y348" s="5">
        <f t="shared" si="428"/>
        <v>0</v>
      </c>
      <c r="Z348" s="5">
        <f t="shared" si="429"/>
        <v>5.8801694663698276</v>
      </c>
      <c r="AA348" s="5">
        <f t="shared" ref="AA348:AA365" si="435">O348*W348</f>
        <v>0</v>
      </c>
      <c r="AB348" s="5">
        <f t="shared" si="418"/>
        <v>5.8047999862537072</v>
      </c>
      <c r="AC348" s="32"/>
      <c r="AD348" s="5">
        <f t="shared" si="419"/>
        <v>220828.61979697272</v>
      </c>
      <c r="AE348" s="5">
        <f t="shared" si="420"/>
        <v>-2208.2861979697273</v>
      </c>
      <c r="AF348" s="5">
        <f>-$W348*L348</f>
        <v>-24465.063320230773</v>
      </c>
      <c r="AG348" s="5">
        <f t="shared" si="430"/>
        <v>-5793.0523345725869</v>
      </c>
      <c r="AH348" s="5">
        <f t="shared" si="422"/>
        <v>188362.21794419963</v>
      </c>
      <c r="AI348" s="42">
        <f>-M348*($W347*N348-$W346*N347)/1000</f>
        <v>0</v>
      </c>
      <c r="AJ348" s="42">
        <f t="shared" si="431"/>
        <v>21447.231570686847</v>
      </c>
      <c r="AK348" s="42">
        <f t="shared" ref="AK348:AK355" si="436">SUM(AH348:AJ348)</f>
        <v>209809.44951488648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24"/>
        <v>4</v>
      </c>
      <c r="J349" s="11">
        <f t="shared" si="413"/>
        <v>229102.46552274332</v>
      </c>
      <c r="K349" s="11">
        <f t="shared" si="425"/>
        <v>2291.0246552274334</v>
      </c>
      <c r="L349" s="24">
        <f t="shared" si="432"/>
        <v>25381.702475829814</v>
      </c>
      <c r="M349" s="11">
        <f t="shared" si="411"/>
        <v>602229</v>
      </c>
      <c r="N349" s="78">
        <f t="shared" si="414"/>
        <v>0</v>
      </c>
      <c r="O349" s="35">
        <f t="shared" si="415"/>
        <v>0</v>
      </c>
      <c r="P349" s="35">
        <f t="shared" ref="P349:P365" si="437">$H$14*M349/1000</f>
        <v>6.0222899999999999</v>
      </c>
      <c r="Q349">
        <f t="shared" si="417"/>
        <v>68</v>
      </c>
      <c r="R349" s="45">
        <f>1000*VLOOKUP(Q349, '[1]Mortality (Interventions) H'!$B$8:$AV$128, 37)</f>
        <v>10.820533028514472</v>
      </c>
      <c r="S349" s="46">
        <f>VLOOKUP(I349, '[1]Lapse Rates'!$A$4:$F$24, 3)</f>
        <v>2.7812204999999998E-3</v>
      </c>
      <c r="T349" s="33">
        <f t="shared" si="426"/>
        <v>0.96388582852265614</v>
      </c>
      <c r="U349" s="33">
        <f t="shared" si="433"/>
        <v>1.0429758443246437E-2</v>
      </c>
      <c r="V349" s="39">
        <f t="shared" si="427"/>
        <v>2.6807790259466956E-3</v>
      </c>
      <c r="W349" s="32">
        <f t="shared" si="434"/>
        <v>0.95077529105346303</v>
      </c>
      <c r="X349" s="32"/>
      <c r="Y349" s="5">
        <f>AA348</f>
        <v>0</v>
      </c>
      <c r="Z349" s="5">
        <f t="shared" si="429"/>
        <v>5.8047999862537072</v>
      </c>
      <c r="AA349" s="5">
        <f t="shared" si="435"/>
        <v>0</v>
      </c>
      <c r="AB349" s="5">
        <f t="shared" si="418"/>
        <v>5.72584452755836</v>
      </c>
      <c r="AC349" s="32"/>
      <c r="AD349" s="5">
        <f>$W349*J349</f>
        <v>217824.96333845227</v>
      </c>
      <c r="AE349" s="5">
        <f t="shared" si="420"/>
        <v>-2178.2496333845229</v>
      </c>
      <c r="AF349" s="5">
        <f t="shared" ref="AF349:AF365" si="438">-$W349*L349</f>
        <v>-24132.295558889495</v>
      </c>
      <c r="AG349" s="5">
        <f t="shared" si="430"/>
        <v>-6281.1029975178581</v>
      </c>
      <c r="AH349" s="5">
        <f t="shared" si="422"/>
        <v>185233.31514866042</v>
      </c>
      <c r="AI349" s="42">
        <f t="shared" ref="AI349:AI365" si="439">-M349*($W348*N349-$W347*N348)/1000</f>
        <v>0</v>
      </c>
      <c r="AJ349" s="42">
        <f>$D$6*SUM(Y349:Z349,AD349:AE349)</f>
        <v>21155.5120653458</v>
      </c>
      <c r="AK349" s="42">
        <f t="shared" si="436"/>
        <v>206388.82721400622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24"/>
        <v>5</v>
      </c>
      <c r="J350" s="11">
        <f t="shared" si="413"/>
        <v>229102.46552274332</v>
      </c>
      <c r="K350" s="11">
        <f t="shared" si="425"/>
        <v>2291.0246552274334</v>
      </c>
      <c r="L350" s="24">
        <f t="shared" si="432"/>
        <v>25381.702475829814</v>
      </c>
      <c r="M350" s="11">
        <f t="shared" si="411"/>
        <v>602229</v>
      </c>
      <c r="N350" s="78">
        <f t="shared" si="414"/>
        <v>0</v>
      </c>
      <c r="O350" s="35">
        <f t="shared" si="415"/>
        <v>0</v>
      </c>
      <c r="P350" s="35">
        <f t="shared" si="437"/>
        <v>6.0222899999999999</v>
      </c>
      <c r="Q350">
        <f t="shared" si="417"/>
        <v>69</v>
      </c>
      <c r="R350" s="45">
        <f>1000*VLOOKUP(Q350, '[1]Mortality (Interventions) H'!$B$8:$AV$128, 37)</f>
        <v>11.914555351957741</v>
      </c>
      <c r="S350" s="46">
        <f>VLOOKUP(I350, '[1]Lapse Rates'!$A$4:$F$24, 3)</f>
        <v>2.4845683E-3</v>
      </c>
      <c r="T350" s="33">
        <f>W349</f>
        <v>0.95077529105346303</v>
      </c>
      <c r="U350" s="33">
        <f t="shared" si="433"/>
        <v>1.1328064832530217E-2</v>
      </c>
      <c r="V350" s="39">
        <f t="shared" si="427"/>
        <v>2.3622661485747077E-3</v>
      </c>
      <c r="W350" s="32">
        <f t="shared" si="434"/>
        <v>0.93708496007235809</v>
      </c>
      <c r="X350" s="32"/>
      <c r="Y350" s="5">
        <f t="shared" ref="Y350:Y365" si="440">AA349</f>
        <v>0</v>
      </c>
      <c r="Z350" s="5">
        <f t="shared" si="429"/>
        <v>5.72584452755836</v>
      </c>
      <c r="AA350" s="5">
        <f t="shared" si="435"/>
        <v>0</v>
      </c>
      <c r="AB350" s="5">
        <f t="shared" si="418"/>
        <v>5.6433973841941611</v>
      </c>
      <c r="AC350" s="32"/>
      <c r="AD350" s="5">
        <f t="shared" ref="AD350:AD364" si="441">$W350*J350</f>
        <v>214688.47475685872</v>
      </c>
      <c r="AE350" s="5">
        <f t="shared" si="420"/>
        <v>-2146.8847475685875</v>
      </c>
      <c r="AF350" s="5">
        <f t="shared" si="438"/>
        <v>-23784.811651131455</v>
      </c>
      <c r="AG350" s="5">
        <f t="shared" si="430"/>
        <v>-6822.0891560298405</v>
      </c>
      <c r="AH350" s="5">
        <f t="shared" si="422"/>
        <v>181934.68920212885</v>
      </c>
      <c r="AI350" s="42">
        <f t="shared" si="439"/>
        <v>0</v>
      </c>
      <c r="AJ350" s="42">
        <f t="shared" ref="AJ350:AJ365" si="442">$D$6*SUM(Y350:Z350,AD350:AE350)</f>
        <v>20850.891685259518</v>
      </c>
      <c r="AK350" s="42">
        <f t="shared" si="436"/>
        <v>202785.58088738838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24"/>
        <v>6</v>
      </c>
      <c r="J351" s="11">
        <f t="shared" si="413"/>
        <v>229102.46552274332</v>
      </c>
      <c r="K351" s="11">
        <f t="shared" si="425"/>
        <v>2291.0246552274334</v>
      </c>
      <c r="L351" s="24">
        <f t="shared" si="432"/>
        <v>25381.702475829814</v>
      </c>
      <c r="M351" s="11">
        <f t="shared" si="411"/>
        <v>602229</v>
      </c>
      <c r="N351" s="78">
        <f t="shared" si="414"/>
        <v>0</v>
      </c>
      <c r="O351" s="35">
        <f t="shared" si="415"/>
        <v>0</v>
      </c>
      <c r="P351" s="35">
        <f t="shared" si="437"/>
        <v>6.0222899999999999</v>
      </c>
      <c r="Q351">
        <f t="shared" si="417"/>
        <v>70</v>
      </c>
      <c r="R351" s="45">
        <f>1000*VLOOKUP(Q351, '[1]Mortality (Interventions) H'!$B$8:$AV$128, 37)</f>
        <v>13.152196817329756</v>
      </c>
      <c r="S351" s="46">
        <f>VLOOKUP(I351, '[1]Lapse Rates'!$A$4:$F$24, 3)</f>
        <v>2.4510465999999999E-3</v>
      </c>
      <c r="T351" s="33">
        <f t="shared" ref="T351:T365" si="443">W350</f>
        <v>0.93708496007235809</v>
      </c>
      <c r="U351" s="33">
        <f t="shared" si="433"/>
        <v>1.2324725829431249E-2</v>
      </c>
      <c r="V351" s="39">
        <f t="shared" si="427"/>
        <v>2.2968389052964891E-3</v>
      </c>
      <c r="W351" s="32">
        <f t="shared" si="434"/>
        <v>0.92246339533763033</v>
      </c>
      <c r="X351" s="32"/>
      <c r="Y351" s="5">
        <f t="shared" si="440"/>
        <v>0</v>
      </c>
      <c r="Z351" s="5">
        <f t="shared" si="429"/>
        <v>5.6433973841941611</v>
      </c>
      <c r="AA351" s="5">
        <f t="shared" si="435"/>
        <v>0</v>
      </c>
      <c r="AB351" s="5">
        <f t="shared" si="418"/>
        <v>5.5553420811078578</v>
      </c>
      <c r="AC351" s="32"/>
      <c r="AD351" s="5">
        <f t="shared" si="441"/>
        <v>211338.6382263322</v>
      </c>
      <c r="AE351" s="5">
        <f t="shared" si="420"/>
        <v>-2113.386382263322</v>
      </c>
      <c r="AF351" s="5">
        <f t="shared" si="438"/>
        <v>-23413.69144530351</v>
      </c>
      <c r="AG351" s="5">
        <f>-U351*M351</f>
        <v>-7422.3073115325515</v>
      </c>
      <c r="AH351" s="5">
        <f t="shared" si="422"/>
        <v>178389.25308723282</v>
      </c>
      <c r="AI351" s="42">
        <f t="shared" si="439"/>
        <v>0</v>
      </c>
      <c r="AJ351" s="42">
        <f t="shared" si="442"/>
        <v>20525.55082318655</v>
      </c>
      <c r="AK351" s="42">
        <f t="shared" si="436"/>
        <v>198914.80391041937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24"/>
        <v>7</v>
      </c>
      <c r="J352" s="11">
        <f t="shared" si="413"/>
        <v>229102.46552274332</v>
      </c>
      <c r="K352" s="11">
        <f t="shared" si="425"/>
        <v>2291.0246552274334</v>
      </c>
      <c r="L352" s="24">
        <f t="shared" si="432"/>
        <v>25381.702475829814</v>
      </c>
      <c r="M352" s="11">
        <f t="shared" si="411"/>
        <v>602229</v>
      </c>
      <c r="N352" s="78">
        <f t="shared" si="414"/>
        <v>0</v>
      </c>
      <c r="O352" s="35">
        <f t="shared" si="415"/>
        <v>0</v>
      </c>
      <c r="P352" s="35">
        <f t="shared" si="437"/>
        <v>6.0222899999999999</v>
      </c>
      <c r="Q352">
        <f t="shared" si="417"/>
        <v>71</v>
      </c>
      <c r="R352" s="45">
        <f>1000*VLOOKUP(Q352, '[1]Mortality (Interventions) H'!$B$8:$AV$128, 37)</f>
        <v>14.573768053186097</v>
      </c>
      <c r="S352" s="46">
        <f>VLOOKUP(I352, '[1]Lapse Rates'!$A$4:$F$24, 3)</f>
        <v>2.2232648999999998E-3</v>
      </c>
      <c r="T352" s="33">
        <f t="shared" si="443"/>
        <v>0.92246339533763033</v>
      </c>
      <c r="U352" s="33">
        <f t="shared" si="433"/>
        <v>1.3443767561205133E-2</v>
      </c>
      <c r="V352" s="39">
        <f t="shared" si="427"/>
        <v>2.050880488388977E-3</v>
      </c>
      <c r="W352" s="32">
        <f t="shared" si="434"/>
        <v>0.90696874728803623</v>
      </c>
      <c r="X352" s="32"/>
      <c r="Y352" s="5">
        <f t="shared" si="440"/>
        <v>0</v>
      </c>
      <c r="Z352" s="5">
        <f t="shared" si="429"/>
        <v>5.5553420811078578</v>
      </c>
      <c r="AA352" s="5">
        <f t="shared" si="435"/>
        <v>0</v>
      </c>
      <c r="AB352" s="5">
        <f t="shared" si="418"/>
        <v>5.462028817105268</v>
      </c>
      <c r="AC352" s="32"/>
      <c r="AD352" s="5">
        <f t="shared" si="441"/>
        <v>207788.77615576301</v>
      </c>
      <c r="AE352" s="5">
        <f t="shared" si="420"/>
        <v>-2077.8877615576303</v>
      </c>
      <c r="AF352" s="5">
        <f t="shared" si="438"/>
        <v>-23020.410898541013</v>
      </c>
      <c r="AG352" s="5">
        <f t="shared" ref="AG352:AG365" si="444">-U352*M352</f>
        <v>-8096.2266946170066</v>
      </c>
      <c r="AH352" s="5">
        <f t="shared" si="422"/>
        <v>174594.25080104737</v>
      </c>
      <c r="AI352" s="42">
        <f t="shared" si="439"/>
        <v>0</v>
      </c>
      <c r="AJ352" s="42">
        <f t="shared" si="442"/>
        <v>20180.783130529708</v>
      </c>
      <c r="AK352" s="42">
        <f t="shared" si="436"/>
        <v>194775.03393157708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24"/>
        <v>8</v>
      </c>
      <c r="J353" s="11">
        <f t="shared" si="413"/>
        <v>229102.46552274332</v>
      </c>
      <c r="K353" s="11">
        <f t="shared" si="425"/>
        <v>2291.0246552274334</v>
      </c>
      <c r="L353" s="24">
        <f t="shared" si="432"/>
        <v>25381.702475829814</v>
      </c>
      <c r="M353" s="11">
        <f t="shared" si="411"/>
        <v>602229</v>
      </c>
      <c r="N353" s="78">
        <f t="shared" si="414"/>
        <v>0</v>
      </c>
      <c r="O353" s="35">
        <f t="shared" si="415"/>
        <v>0</v>
      </c>
      <c r="P353" s="35">
        <f t="shared" si="437"/>
        <v>6.0222899999999999</v>
      </c>
      <c r="Q353">
        <f t="shared" si="417"/>
        <v>72</v>
      </c>
      <c r="R353" s="45">
        <f>1000*VLOOKUP(Q353, '[1]Mortality (Interventions) H'!$B$8:$AV$128, 37)</f>
        <v>16.217667510157874</v>
      </c>
      <c r="S353" s="46">
        <f>VLOOKUP(I353, '[1]Lapse Rates'!$A$4:$F$24, 3)</f>
        <v>2.1873403E-3</v>
      </c>
      <c r="T353" s="33">
        <f t="shared" si="443"/>
        <v>0.90696874728803623</v>
      </c>
      <c r="U353" s="33">
        <f t="shared" si="433"/>
        <v>1.4708917585621773E-2</v>
      </c>
      <c r="V353" s="39">
        <f t="shared" si="427"/>
        <v>1.9838492917836374E-3</v>
      </c>
      <c r="W353" s="32">
        <f t="shared" si="434"/>
        <v>0.89027598041063083</v>
      </c>
      <c r="X353" s="32"/>
      <c r="Y353" s="5">
        <f t="shared" si="440"/>
        <v>0</v>
      </c>
      <c r="Z353" s="5">
        <f t="shared" si="429"/>
        <v>5.462028817105268</v>
      </c>
      <c r="AA353" s="5">
        <f t="shared" si="435"/>
        <v>0</v>
      </c>
      <c r="AB353" s="5">
        <f t="shared" si="418"/>
        <v>5.3615001340671382</v>
      </c>
      <c r="AC353" s="32"/>
      <c r="AD353" s="5">
        <f t="shared" si="441"/>
        <v>203964.42210775305</v>
      </c>
      <c r="AE353" s="5">
        <f t="shared" si="420"/>
        <v>-2039.6442210775308</v>
      </c>
      <c r="AF353" s="5">
        <f t="shared" si="438"/>
        <v>-22596.720056160324</v>
      </c>
      <c r="AG353" s="5">
        <f t="shared" si="444"/>
        <v>-8858.1367286714158</v>
      </c>
      <c r="AH353" s="5">
        <f t="shared" si="422"/>
        <v>170469.92110184379</v>
      </c>
      <c r="AI353" s="42">
        <f t="shared" si="439"/>
        <v>0</v>
      </c>
      <c r="AJ353" s="42">
        <f t="shared" si="442"/>
        <v>19809.356535709827</v>
      </c>
      <c r="AK353" s="42">
        <f t="shared" si="436"/>
        <v>190279.27763755363</v>
      </c>
    </row>
    <row r="354" spans="1:37" ht="15" x14ac:dyDescent="0.2">
      <c r="A354" s="12"/>
      <c r="B354" s="13">
        <v>1</v>
      </c>
      <c r="C354" s="10">
        <f>$H$344*0.14+$B$357</f>
        <v>32254.776441512116</v>
      </c>
      <c r="D354" s="1"/>
      <c r="E354" s="81" t="s">
        <v>51</v>
      </c>
      <c r="F354" s="13"/>
      <c r="G354" s="8"/>
      <c r="I354" s="2">
        <f t="shared" si="424"/>
        <v>9</v>
      </c>
      <c r="J354" s="11">
        <f t="shared" si="413"/>
        <v>229102.46552274332</v>
      </c>
      <c r="K354" s="11">
        <f t="shared" si="425"/>
        <v>2291.0246552274334</v>
      </c>
      <c r="L354" s="24">
        <f t="shared" si="432"/>
        <v>25381.702475829814</v>
      </c>
      <c r="M354" s="11">
        <f t="shared" si="411"/>
        <v>602229</v>
      </c>
      <c r="N354" s="78">
        <f t="shared" si="414"/>
        <v>0</v>
      </c>
      <c r="O354" s="35">
        <f t="shared" si="415"/>
        <v>0</v>
      </c>
      <c r="P354" s="35">
        <f t="shared" si="437"/>
        <v>6.0222899999999999</v>
      </c>
      <c r="Q354">
        <f t="shared" si="417"/>
        <v>73</v>
      </c>
      <c r="R354" s="45">
        <f>1000*VLOOKUP(Q354, '[1]Mortality (Interventions) H'!$B$8:$AV$128, 37)</f>
        <v>18.119869892647582</v>
      </c>
      <c r="S354" s="46">
        <f>VLOOKUP(I354, '[1]Lapse Rates'!$A$4:$F$24, 3)</f>
        <v>1.9768835000000002E-3</v>
      </c>
      <c r="T354" s="33">
        <f t="shared" si="443"/>
        <v>0.89027598041063083</v>
      </c>
      <c r="U354" s="33">
        <f t="shared" si="433"/>
        <v>1.61316849335899E-2</v>
      </c>
      <c r="V354" s="39">
        <f t="shared" si="427"/>
        <v>1.7599718961200995E-3</v>
      </c>
      <c r="W354" s="32">
        <f t="shared" si="434"/>
        <v>0.87238432358092077</v>
      </c>
      <c r="X354" s="32"/>
      <c r="Y354" s="5">
        <f t="shared" si="440"/>
        <v>0</v>
      </c>
      <c r="Z354" s="5">
        <f t="shared" si="429"/>
        <v>5.3615001340671382</v>
      </c>
      <c r="AA354" s="5">
        <f t="shared" si="435"/>
        <v>0</v>
      </c>
      <c r="AB354" s="5">
        <f t="shared" si="418"/>
        <v>5.2537513880581432</v>
      </c>
      <c r="AC354" s="32"/>
      <c r="AD354" s="5">
        <f t="shared" si="441"/>
        <v>199865.39941577966</v>
      </c>
      <c r="AE354" s="5">
        <f t="shared" si="420"/>
        <v>-1998.6539941577967</v>
      </c>
      <c r="AF354" s="5">
        <f t="shared" si="438"/>
        <v>-22142.599345708975</v>
      </c>
      <c r="AG354" s="5">
        <f t="shared" si="444"/>
        <v>-9714.9684858709115</v>
      </c>
      <c r="AH354" s="5">
        <f t="shared" si="422"/>
        <v>166009.17759004197</v>
      </c>
      <c r="AI354" s="42">
        <f t="shared" si="439"/>
        <v>0</v>
      </c>
      <c r="AJ354" s="42">
        <f t="shared" si="442"/>
        <v>19411.253689024259</v>
      </c>
      <c r="AK354" s="42">
        <f t="shared" si="436"/>
        <v>185420.43127906622</v>
      </c>
    </row>
    <row r="355" spans="1:37" ht="15" x14ac:dyDescent="0.2">
      <c r="A355" s="12"/>
      <c r="B355" s="70" t="s">
        <v>49</v>
      </c>
      <c r="C355" s="10">
        <f>$H$344*0.11+$B$357</f>
        <v>25381.702475829814</v>
      </c>
      <c r="D355" s="1"/>
      <c r="E355" s="1"/>
      <c r="F355" s="1"/>
      <c r="I355" s="2">
        <f t="shared" si="424"/>
        <v>10</v>
      </c>
      <c r="J355" s="11">
        <f t="shared" si="413"/>
        <v>229102.46552274332</v>
      </c>
      <c r="K355" s="11">
        <f t="shared" si="425"/>
        <v>2291.0246552274334</v>
      </c>
      <c r="L355" s="24">
        <f t="shared" si="432"/>
        <v>25381.702475829814</v>
      </c>
      <c r="M355" s="11">
        <f t="shared" si="411"/>
        <v>602229</v>
      </c>
      <c r="N355" s="78">
        <f t="shared" si="414"/>
        <v>0</v>
      </c>
      <c r="O355" s="35">
        <f t="shared" si="415"/>
        <v>0</v>
      </c>
      <c r="P355" s="35">
        <f t="shared" si="437"/>
        <v>6.0222899999999999</v>
      </c>
      <c r="Q355">
        <f t="shared" si="417"/>
        <v>74</v>
      </c>
      <c r="R355" s="45">
        <f>1000*VLOOKUP(Q355, '[1]Mortality (Interventions) H'!$B$8:$AV$128, 37)</f>
        <v>20.389882209026382</v>
      </c>
      <c r="S355" s="46">
        <f>VLOOKUP(I355, '[1]Lapse Rates'!$A$4:$F$24, 3)</f>
        <v>1.6914747999999999E-3</v>
      </c>
      <c r="T355" s="33">
        <f t="shared" si="443"/>
        <v>0.87238432358092077</v>
      </c>
      <c r="U355" s="33">
        <f t="shared" si="433"/>
        <v>1.7787813598816132E-2</v>
      </c>
      <c r="V355" s="39">
        <f t="shared" si="427"/>
        <v>1.4756160992521732E-3</v>
      </c>
      <c r="W355" s="32">
        <f t="shared" si="434"/>
        <v>0.8531208938828525</v>
      </c>
      <c r="X355" s="32"/>
      <c r="Y355" s="5">
        <f t="shared" si="440"/>
        <v>0</v>
      </c>
      <c r="Z355" s="5">
        <f t="shared" si="429"/>
        <v>5.2537513880581432</v>
      </c>
      <c r="AA355" s="5">
        <f t="shared" si="435"/>
        <v>0</v>
      </c>
      <c r="AB355" s="5">
        <f t="shared" si="418"/>
        <v>5.1377414280217639</v>
      </c>
      <c r="AC355" s="32"/>
      <c r="AD355" s="5">
        <f t="shared" si="441"/>
        <v>195452.10017752819</v>
      </c>
      <c r="AE355" s="5">
        <f t="shared" si="420"/>
        <v>-1954.521001775282</v>
      </c>
      <c r="AF355" s="5">
        <f t="shared" si="438"/>
        <v>-21653.660704448543</v>
      </c>
      <c r="AG355" s="5">
        <f t="shared" si="444"/>
        <v>-10712.33719580144</v>
      </c>
      <c r="AH355" s="5">
        <f>SUM(AD355:AG355)</f>
        <v>161131.58127550292</v>
      </c>
      <c r="AI355" s="42">
        <f t="shared" si="439"/>
        <v>0</v>
      </c>
      <c r="AJ355" s="42">
        <f t="shared" si="442"/>
        <v>18982.627910152529</v>
      </c>
      <c r="AK355" s="42">
        <f t="shared" si="436"/>
        <v>180114.20918565546</v>
      </c>
    </row>
    <row r="356" spans="1:37" ht="15" x14ac:dyDescent="0.2">
      <c r="D356" s="1"/>
      <c r="E356" s="1"/>
      <c r="F356" s="1"/>
      <c r="I356" s="2">
        <f t="shared" si="424"/>
        <v>11</v>
      </c>
      <c r="J356" s="11">
        <f t="shared" si="413"/>
        <v>229102.46552274332</v>
      </c>
      <c r="K356" s="11">
        <f t="shared" si="425"/>
        <v>2291.0246552274334</v>
      </c>
      <c r="L356" s="24">
        <f t="shared" si="432"/>
        <v>25381.702475829814</v>
      </c>
      <c r="M356" s="11">
        <f t="shared" si="411"/>
        <v>602229</v>
      </c>
      <c r="N356" s="78">
        <f t="shared" si="414"/>
        <v>0</v>
      </c>
      <c r="O356" s="35">
        <f t="shared" si="415"/>
        <v>0</v>
      </c>
      <c r="P356" s="35">
        <f t="shared" si="437"/>
        <v>6.0222899999999999</v>
      </c>
      <c r="Q356">
        <f t="shared" si="417"/>
        <v>75</v>
      </c>
      <c r="R356" s="45">
        <f>1000*VLOOKUP(Q356, '[1]Mortality (Interventions) H'!$B$8:$AV$128, 37)</f>
        <v>23.01740692901949</v>
      </c>
      <c r="S356" s="46">
        <f>VLOOKUP(I356, '[1]Lapse Rates'!$A$4:$F$24, 3)</f>
        <v>1.5867464999999999E-3</v>
      </c>
      <c r="T356" s="33">
        <f t="shared" si="443"/>
        <v>0.8531208938828525</v>
      </c>
      <c r="U356" s="33">
        <f t="shared" si="433"/>
        <v>1.9636630774150472E-2</v>
      </c>
      <c r="V356" s="39">
        <f t="shared" si="427"/>
        <v>1.3536865924454876E-3</v>
      </c>
      <c r="W356" s="32">
        <f t="shared" si="434"/>
        <v>0.83213057651625655</v>
      </c>
      <c r="X356" s="31"/>
      <c r="Y356" s="5">
        <f t="shared" si="440"/>
        <v>0</v>
      </c>
      <c r="Z356" s="5">
        <f t="shared" si="429"/>
        <v>5.1377414280217639</v>
      </c>
      <c r="AA356" s="5">
        <f t="shared" si="435"/>
        <v>0</v>
      </c>
      <c r="AB356" s="5">
        <f t="shared" si="418"/>
        <v>5.0113316496480866</v>
      </c>
      <c r="AC356" s="32"/>
      <c r="AD356" s="5">
        <f t="shared" si="441"/>
        <v>190643.16671673619</v>
      </c>
      <c r="AE356" s="5">
        <f t="shared" si="420"/>
        <v>-1906.4316671673621</v>
      </c>
      <c r="AF356" s="5">
        <f t="shared" si="438"/>
        <v>-21120.890714176359</v>
      </c>
      <c r="AG356" s="5">
        <f t="shared" si="444"/>
        <v>-11825.748514485864</v>
      </c>
      <c r="AH356" s="5">
        <f t="shared" ref="AH356:AH365" si="445">SUM(AD356:AG356)</f>
        <v>155790.0958209066</v>
      </c>
      <c r="AI356" s="42">
        <f t="shared" si="439"/>
        <v>0</v>
      </c>
      <c r="AJ356" s="42">
        <f t="shared" si="442"/>
        <v>18515.577720796791</v>
      </c>
      <c r="AK356" s="42">
        <f t="shared" ref="AK356:AK365" si="446">SUM(AH356:AJ356)</f>
        <v>174305.67354170338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24"/>
        <v>12</v>
      </c>
      <c r="J357" s="11">
        <f t="shared" si="413"/>
        <v>229102.46552274332</v>
      </c>
      <c r="K357" s="11">
        <f t="shared" si="425"/>
        <v>2291.0246552274334</v>
      </c>
      <c r="L357" s="24">
        <f t="shared" si="432"/>
        <v>25381.702475829814</v>
      </c>
      <c r="M357" s="11">
        <f t="shared" si="411"/>
        <v>602229</v>
      </c>
      <c r="N357" s="78">
        <f t="shared" si="414"/>
        <v>0</v>
      </c>
      <c r="O357" s="35">
        <f t="shared" si="415"/>
        <v>0</v>
      </c>
      <c r="P357" s="35">
        <f t="shared" si="437"/>
        <v>6.0222899999999999</v>
      </c>
      <c r="Q357">
        <f t="shared" si="417"/>
        <v>76</v>
      </c>
      <c r="R357" s="45">
        <f>1000*VLOOKUP(Q357, '[1]Mortality (Interventions) H'!$B$8:$AV$128, 37)</f>
        <v>26.047366697379751</v>
      </c>
      <c r="S357" s="46">
        <f>VLOOKUP(I357, '[1]Lapse Rates'!$A$4:$F$24, 3)</f>
        <v>1.4412507000000001E-3</v>
      </c>
      <c r="T357" s="33">
        <f t="shared" si="443"/>
        <v>0.83213057651625655</v>
      </c>
      <c r="U357" s="33">
        <f t="shared" si="433"/>
        <v>2.167481026662095E-2</v>
      </c>
      <c r="V357" s="39">
        <f t="shared" si="427"/>
        <v>1.1993087758954584E-3</v>
      </c>
      <c r="W357" s="32">
        <f t="shared" si="434"/>
        <v>0.80925645747374009</v>
      </c>
      <c r="X357" s="31"/>
      <c r="Y357" s="5">
        <f t="shared" si="440"/>
        <v>0</v>
      </c>
      <c r="Z357" s="5">
        <f t="shared" si="429"/>
        <v>5.0113316496480866</v>
      </c>
      <c r="AA357" s="5">
        <f t="shared" si="435"/>
        <v>0</v>
      </c>
      <c r="AB357" s="5">
        <f t="shared" si="418"/>
        <v>4.8735770712795299</v>
      </c>
      <c r="AC357" s="32"/>
      <c r="AD357" s="5">
        <f t="shared" si="441"/>
        <v>185402.64964743494</v>
      </c>
      <c r="AE357" s="5">
        <f t="shared" si="420"/>
        <v>-1854.0264964743494</v>
      </c>
      <c r="AF357" s="5">
        <f t="shared" si="438"/>
        <v>-20540.306630242492</v>
      </c>
      <c r="AG357" s="5">
        <f t="shared" si="444"/>
        <v>-13053.199312056868</v>
      </c>
      <c r="AH357" s="5">
        <f t="shared" si="445"/>
        <v>149955.11720866122</v>
      </c>
      <c r="AI357" s="42">
        <f t="shared" si="439"/>
        <v>0</v>
      </c>
      <c r="AJ357" s="42">
        <f t="shared" si="442"/>
        <v>18006.611542744067</v>
      </c>
      <c r="AK357" s="42">
        <f t="shared" si="446"/>
        <v>167961.72875140529</v>
      </c>
    </row>
    <row r="358" spans="1:37" ht="15" x14ac:dyDescent="0.2">
      <c r="A358" s="48"/>
      <c r="D358" s="1"/>
      <c r="E358" s="1"/>
      <c r="F358" s="1"/>
      <c r="I358" s="2">
        <f t="shared" si="424"/>
        <v>13</v>
      </c>
      <c r="J358" s="11">
        <f t="shared" si="413"/>
        <v>229102.46552274332</v>
      </c>
      <c r="K358" s="11">
        <f t="shared" si="425"/>
        <v>2291.0246552274334</v>
      </c>
      <c r="L358" s="24">
        <f t="shared" si="432"/>
        <v>25381.702475829814</v>
      </c>
      <c r="M358" s="11">
        <f t="shared" si="411"/>
        <v>602229</v>
      </c>
      <c r="N358" s="78">
        <f t="shared" si="414"/>
        <v>0</v>
      </c>
      <c r="O358" s="35">
        <f t="shared" si="415"/>
        <v>0</v>
      </c>
      <c r="P358" s="35">
        <f t="shared" si="437"/>
        <v>6.0222899999999999</v>
      </c>
      <c r="Q358">
        <f t="shared" si="417"/>
        <v>77</v>
      </c>
      <c r="R358" s="45">
        <f>1000*VLOOKUP(Q358, '[1]Mortality (Interventions) H'!$B$8:$AV$128, 37)</f>
        <v>29.561130315956486</v>
      </c>
      <c r="S358" s="46">
        <f>VLOOKUP(I358, '[1]Lapse Rates'!$A$4:$F$24, 3)</f>
        <v>1.3481251E-3</v>
      </c>
      <c r="T358" s="33">
        <f t="shared" si="443"/>
        <v>0.80925645747374009</v>
      </c>
      <c r="U358" s="33">
        <f t="shared" si="433"/>
        <v>2.3922535598410531E-2</v>
      </c>
      <c r="V358" s="39">
        <f t="shared" si="427"/>
        <v>1.0909789426574315E-3</v>
      </c>
      <c r="W358" s="32">
        <f t="shared" si="434"/>
        <v>0.78424294293267216</v>
      </c>
      <c r="X358" s="31"/>
      <c r="Y358" s="5">
        <f t="shared" si="440"/>
        <v>0</v>
      </c>
      <c r="Z358" s="5">
        <f t="shared" si="429"/>
        <v>4.8735770712795299</v>
      </c>
      <c r="AA358" s="5">
        <f t="shared" si="435"/>
        <v>0</v>
      </c>
      <c r="AB358" s="5">
        <f t="shared" si="418"/>
        <v>4.7229384327940025</v>
      </c>
      <c r="AC358" s="32"/>
      <c r="AD358" s="5">
        <f t="shared" si="441"/>
        <v>179671.99179468729</v>
      </c>
      <c r="AE358" s="5">
        <f t="shared" si="420"/>
        <v>-1796.719917946873</v>
      </c>
      <c r="AF358" s="5">
        <f t="shared" si="438"/>
        <v>-19905.421046286265</v>
      </c>
      <c r="AG358" s="5">
        <f t="shared" si="444"/>
        <v>-14406.844690895176</v>
      </c>
      <c r="AH358" s="5">
        <f t="shared" si="445"/>
        <v>143563.00613955897</v>
      </c>
      <c r="AI358" s="42">
        <f t="shared" si="439"/>
        <v>0</v>
      </c>
      <c r="AJ358" s="42">
        <f t="shared" si="442"/>
        <v>17450.042269018926</v>
      </c>
      <c r="AK358" s="42">
        <f t="shared" si="446"/>
        <v>161013.04840857789</v>
      </c>
    </row>
    <row r="359" spans="1:37" ht="15" x14ac:dyDescent="0.2">
      <c r="A359" s="48"/>
      <c r="D359" s="1"/>
      <c r="E359" s="1"/>
      <c r="F359" s="37"/>
      <c r="I359" s="2">
        <f t="shared" si="424"/>
        <v>14</v>
      </c>
      <c r="J359" s="11">
        <f t="shared" si="413"/>
        <v>229102.46552274332</v>
      </c>
      <c r="K359" s="11">
        <f t="shared" si="425"/>
        <v>2291.0246552274334</v>
      </c>
      <c r="L359" s="24">
        <f t="shared" si="432"/>
        <v>25381.702475829814</v>
      </c>
      <c r="M359" s="11">
        <f t="shared" si="411"/>
        <v>602229</v>
      </c>
      <c r="N359" s="78">
        <f t="shared" si="414"/>
        <v>0</v>
      </c>
      <c r="O359" s="35">
        <f t="shared" si="415"/>
        <v>0</v>
      </c>
      <c r="P359" s="35">
        <f t="shared" si="437"/>
        <v>6.0222899999999999</v>
      </c>
      <c r="Q359">
        <f t="shared" si="417"/>
        <v>78</v>
      </c>
      <c r="R359" s="45">
        <f>1000*VLOOKUP(Q359, '[1]Mortality (Interventions) H'!$B$8:$AV$128, 37)</f>
        <v>33.510700862728854</v>
      </c>
      <c r="S359" s="46">
        <f>VLOOKUP(I359, '[1]Lapse Rates'!$A$4:$F$24, 3)</f>
        <v>1.1365788999999999E-3</v>
      </c>
      <c r="T359" s="33">
        <f t="shared" si="443"/>
        <v>0.78424294293267216</v>
      </c>
      <c r="U359" s="33">
        <f t="shared" si="433"/>
        <v>2.6280530664322913E-2</v>
      </c>
      <c r="V359" s="39">
        <f t="shared" si="427"/>
        <v>8.9135398141117921E-4</v>
      </c>
      <c r="W359" s="32">
        <f t="shared" si="434"/>
        <v>0.7570710582869381</v>
      </c>
      <c r="X359" s="31"/>
      <c r="Y359" s="5">
        <f t="shared" si="440"/>
        <v>0</v>
      </c>
      <c r="Z359" s="5">
        <f t="shared" si="429"/>
        <v>4.7229384327940025</v>
      </c>
      <c r="AA359" s="5">
        <f t="shared" si="435"/>
        <v>0</v>
      </c>
      <c r="AB359" s="5">
        <f t="shared" si="418"/>
        <v>4.5593014636108444</v>
      </c>
      <c r="AC359" s="32"/>
      <c r="AD359" s="5">
        <f t="shared" si="441"/>
        <v>173446.84602945004</v>
      </c>
      <c r="AE359" s="5">
        <f t="shared" si="420"/>
        <v>-1734.4684602945006</v>
      </c>
      <c r="AF359" s="5">
        <f t="shared" si="438"/>
        <v>-19215.752354500673</v>
      </c>
      <c r="AG359" s="5">
        <f t="shared" si="444"/>
        <v>-15826.897701444523</v>
      </c>
      <c r="AH359" s="5">
        <f t="shared" si="445"/>
        <v>136669.72751321035</v>
      </c>
      <c r="AI359" s="42">
        <f t="shared" si="439"/>
        <v>0</v>
      </c>
      <c r="AJ359" s="42">
        <f t="shared" si="442"/>
        <v>16845.447559794415</v>
      </c>
      <c r="AK359" s="42">
        <f t="shared" si="446"/>
        <v>153515.17507300476</v>
      </c>
    </row>
    <row r="360" spans="1:37" ht="15" x14ac:dyDescent="0.2">
      <c r="A360" s="48"/>
      <c r="D360" s="1"/>
      <c r="E360" s="1"/>
      <c r="F360" s="1"/>
      <c r="I360" s="2">
        <f t="shared" si="424"/>
        <v>15</v>
      </c>
      <c r="J360" s="11">
        <f t="shared" si="413"/>
        <v>229102.46552274332</v>
      </c>
      <c r="K360" s="11">
        <f t="shared" si="425"/>
        <v>2291.0246552274334</v>
      </c>
      <c r="L360" s="24">
        <f t="shared" si="432"/>
        <v>25381.702475829814</v>
      </c>
      <c r="M360" s="11">
        <f t="shared" si="411"/>
        <v>602229</v>
      </c>
      <c r="N360" s="78">
        <f t="shared" si="414"/>
        <v>0</v>
      </c>
      <c r="O360" s="35">
        <f t="shared" si="415"/>
        <v>0</v>
      </c>
      <c r="P360" s="35">
        <f t="shared" si="437"/>
        <v>6.0222899999999999</v>
      </c>
      <c r="Q360">
        <f t="shared" si="417"/>
        <v>79</v>
      </c>
      <c r="R360" s="45">
        <f>1000*VLOOKUP(Q360, '[1]Mortality (Interventions) H'!$B$8:$AV$128, 37)</f>
        <v>37.929420965513565</v>
      </c>
      <c r="S360" s="46">
        <f>VLOOKUP(I360, '[1]Lapse Rates'!$A$4:$F$24, 3)</f>
        <v>1.0075606E-3</v>
      </c>
      <c r="T360" s="33">
        <f t="shared" si="443"/>
        <v>0.7570710582869381</v>
      </c>
      <c r="U360" s="33">
        <f t="shared" si="433"/>
        <v>2.8715266870572135E-2</v>
      </c>
      <c r="V360" s="39">
        <f t="shared" si="427"/>
        <v>7.6279496973022235E-4</v>
      </c>
      <c r="W360" s="32">
        <f t="shared" si="434"/>
        <v>0.72759299644663578</v>
      </c>
      <c r="X360" s="31"/>
      <c r="Y360" s="5">
        <f t="shared" si="440"/>
        <v>0</v>
      </c>
      <c r="Z360" s="5">
        <f t="shared" si="429"/>
        <v>4.5593014636108444</v>
      </c>
      <c r="AA360" s="5">
        <f t="shared" si="435"/>
        <v>0</v>
      </c>
      <c r="AB360" s="5">
        <f t="shared" si="418"/>
        <v>4.38177602657061</v>
      </c>
      <c r="AC360" s="32"/>
      <c r="AD360" s="5">
        <f t="shared" si="441"/>
        <v>166693.34938300488</v>
      </c>
      <c r="AE360" s="5">
        <f t="shared" si="420"/>
        <v>-1666.933493830049</v>
      </c>
      <c r="AF360" s="5">
        <f t="shared" si="438"/>
        <v>-18467.548959306008</v>
      </c>
      <c r="AG360" s="5">
        <f t="shared" si="444"/>
        <v>-17293.166452197787</v>
      </c>
      <c r="AH360" s="5">
        <f t="shared" si="445"/>
        <v>129265.70047767102</v>
      </c>
      <c r="AI360" s="42">
        <f t="shared" si="439"/>
        <v>0</v>
      </c>
      <c r="AJ360" s="42">
        <f t="shared" si="442"/>
        <v>16189.538666201634</v>
      </c>
      <c r="AK360" s="42">
        <f t="shared" si="446"/>
        <v>145455.23914387266</v>
      </c>
    </row>
    <row r="361" spans="1:37" ht="15" x14ac:dyDescent="0.2">
      <c r="I361" s="2">
        <f t="shared" si="424"/>
        <v>16</v>
      </c>
      <c r="J361" s="11">
        <f t="shared" si="413"/>
        <v>229102.46552274332</v>
      </c>
      <c r="K361" s="11">
        <f t="shared" si="425"/>
        <v>2291.0246552274334</v>
      </c>
      <c r="L361" s="24">
        <f t="shared" si="432"/>
        <v>25381.702475829814</v>
      </c>
      <c r="M361" s="11">
        <f t="shared" si="411"/>
        <v>602229</v>
      </c>
      <c r="N361" s="78">
        <f t="shared" si="414"/>
        <v>0</v>
      </c>
      <c r="O361" s="35">
        <f t="shared" si="415"/>
        <v>0</v>
      </c>
      <c r="P361" s="35">
        <f t="shared" si="437"/>
        <v>6.0222899999999999</v>
      </c>
      <c r="Q361">
        <f t="shared" si="417"/>
        <v>80</v>
      </c>
      <c r="R361" s="45">
        <f>1000*VLOOKUP(Q361, '[1]Mortality (Interventions) H'!$B$8:$AV$128, 37)</f>
        <v>42.781532288932958</v>
      </c>
      <c r="S361" s="46">
        <f>VLOOKUP(I361, '[1]Lapse Rates'!$A$4:$F$24, 3)</f>
        <v>8.9731130000000002E-4</v>
      </c>
      <c r="T361" s="33">
        <f t="shared" si="443"/>
        <v>0.72759299644663578</v>
      </c>
      <c r="U361" s="33">
        <f t="shared" si="433"/>
        <v>3.112754327068323E-2</v>
      </c>
      <c r="V361" s="39">
        <f t="shared" si="427"/>
        <v>6.5287741751242617E-4</v>
      </c>
      <c r="W361" s="32">
        <f t="shared" si="434"/>
        <v>0.69581257575844013</v>
      </c>
      <c r="X361" s="31"/>
      <c r="Y361" s="5">
        <f t="shared" si="440"/>
        <v>0</v>
      </c>
      <c r="Z361" s="5">
        <f t="shared" si="429"/>
        <v>4.38177602657061</v>
      </c>
      <c r="AA361" s="5">
        <f t="shared" si="435"/>
        <v>0</v>
      </c>
      <c r="AB361" s="5">
        <f t="shared" si="418"/>
        <v>4.190385116864296</v>
      </c>
      <c r="AC361" s="32"/>
      <c r="AD361" s="5">
        <f t="shared" si="441"/>
        <v>159412.37664798927</v>
      </c>
      <c r="AE361" s="5">
        <f t="shared" si="420"/>
        <v>-1594.1237664798928</v>
      </c>
      <c r="AF361" s="5">
        <f t="shared" si="438"/>
        <v>-17660.907776841519</v>
      </c>
      <c r="AG361" s="5">
        <f t="shared" si="444"/>
        <v>-18745.90925636029</v>
      </c>
      <c r="AH361" s="5">
        <f t="shared" si="445"/>
        <v>121411.43584830756</v>
      </c>
      <c r="AI361" s="42">
        <f t="shared" si="439"/>
        <v>0</v>
      </c>
      <c r="AJ361" s="42">
        <f t="shared" si="442"/>
        <v>15482.400459904276</v>
      </c>
      <c r="AK361" s="42">
        <f t="shared" si="446"/>
        <v>136893.83630821184</v>
      </c>
    </row>
    <row r="362" spans="1:37" ht="15" x14ac:dyDescent="0.2">
      <c r="I362" s="2">
        <f t="shared" si="424"/>
        <v>17</v>
      </c>
      <c r="J362" s="11">
        <f t="shared" si="413"/>
        <v>229102.46552274332</v>
      </c>
      <c r="K362" s="11">
        <f t="shared" si="425"/>
        <v>2291.0246552274334</v>
      </c>
      <c r="L362" s="24">
        <f t="shared" si="432"/>
        <v>25381.702475829814</v>
      </c>
      <c r="M362" s="11">
        <f t="shared" si="411"/>
        <v>602229</v>
      </c>
      <c r="N362" s="78">
        <f t="shared" si="414"/>
        <v>0</v>
      </c>
      <c r="O362" s="35">
        <f t="shared" si="415"/>
        <v>0</v>
      </c>
      <c r="P362" s="35">
        <f t="shared" si="437"/>
        <v>6.0222899999999999</v>
      </c>
      <c r="Q362">
        <f t="shared" si="417"/>
        <v>81</v>
      </c>
      <c r="R362" s="45">
        <f>1000*VLOOKUP(Q362, '[1]Mortality (Interventions) H'!$B$8:$AV$128, 37)</f>
        <v>48.145210900642283</v>
      </c>
      <c r="S362" s="46">
        <f>VLOOKUP(I362, '[1]Lapse Rates'!$A$4:$F$24, 3)</f>
        <v>7.4594940000000001E-4</v>
      </c>
      <c r="T362" s="33">
        <f t="shared" si="443"/>
        <v>0.69581257575844013</v>
      </c>
      <c r="U362" s="33">
        <f t="shared" si="433"/>
        <v>3.3500043207209236E-2</v>
      </c>
      <c r="V362" s="39">
        <f t="shared" si="427"/>
        <v>5.1904097339946294E-4</v>
      </c>
      <c r="W362" s="32">
        <f t="shared" si="434"/>
        <v>0.66179349157783141</v>
      </c>
      <c r="X362" s="31"/>
      <c r="Y362" s="5">
        <f t="shared" si="440"/>
        <v>0</v>
      </c>
      <c r="Z362" s="5">
        <f t="shared" si="429"/>
        <v>4.190385116864296</v>
      </c>
      <c r="AA362" s="5">
        <f t="shared" si="435"/>
        <v>0</v>
      </c>
      <c r="AB362" s="5">
        <f t="shared" si="418"/>
        <v>3.9855123263942582</v>
      </c>
      <c r="AC362" s="32"/>
      <c r="AD362" s="5">
        <f t="shared" si="441"/>
        <v>151618.52058738604</v>
      </c>
      <c r="AE362" s="5">
        <f t="shared" si="420"/>
        <v>-1516.1852058738605</v>
      </c>
      <c r="AF362" s="5">
        <f t="shared" si="438"/>
        <v>-16797.4455036691</v>
      </c>
      <c r="AG362" s="5">
        <f t="shared" si="444"/>
        <v>-20174.69752063441</v>
      </c>
      <c r="AH362" s="5">
        <f t="shared" si="445"/>
        <v>113130.19235720868</v>
      </c>
      <c r="AI362" s="42">
        <f t="shared" si="439"/>
        <v>0</v>
      </c>
      <c r="AJ362" s="42">
        <f t="shared" si="442"/>
        <v>14725.450177706311</v>
      </c>
      <c r="AK362" s="42">
        <f t="shared" si="446"/>
        <v>127855.64253491499</v>
      </c>
    </row>
    <row r="363" spans="1:37" ht="15" x14ac:dyDescent="0.2">
      <c r="I363" s="2">
        <f t="shared" si="424"/>
        <v>18</v>
      </c>
      <c r="J363" s="11">
        <f t="shared" si="413"/>
        <v>229102.46552274332</v>
      </c>
      <c r="K363" s="11">
        <f t="shared" si="425"/>
        <v>2291.0246552274334</v>
      </c>
      <c r="L363" s="24">
        <f t="shared" si="432"/>
        <v>25381.702475829814</v>
      </c>
      <c r="M363" s="11">
        <f t="shared" si="411"/>
        <v>602229</v>
      </c>
      <c r="N363" s="78">
        <f t="shared" si="414"/>
        <v>0</v>
      </c>
      <c r="O363" s="35">
        <f t="shared" si="415"/>
        <v>0</v>
      </c>
      <c r="P363" s="35">
        <f t="shared" si="437"/>
        <v>6.0222899999999999</v>
      </c>
      <c r="Q363">
        <f t="shared" si="417"/>
        <v>82</v>
      </c>
      <c r="R363" s="45">
        <f>1000*VLOOKUP(Q363, '[1]Mortality (Interventions) H'!$B$8:$AV$128, 37)</f>
        <v>54.207482059091781</v>
      </c>
      <c r="S363" s="46">
        <f>VLOOKUP(I363, '[1]Lapse Rates'!$A$4:$F$24, 3)</f>
        <v>5.9837330000000002E-4</v>
      </c>
      <c r="T363" s="33">
        <f t="shared" si="443"/>
        <v>0.66179349157783141</v>
      </c>
      <c r="U363" s="33">
        <f t="shared" si="433"/>
        <v>3.5874158821529001E-2</v>
      </c>
      <c r="V363" s="39">
        <f t="shared" si="427"/>
        <v>3.9599955547394919E-4</v>
      </c>
      <c r="W363" s="32">
        <f t="shared" si="434"/>
        <v>0.62552333320082842</v>
      </c>
      <c r="X363" s="31"/>
      <c r="Y363" s="5">
        <f t="shared" si="440"/>
        <v>0</v>
      </c>
      <c r="Z363" s="5">
        <f t="shared" si="429"/>
        <v>3.9855123263942582</v>
      </c>
      <c r="AA363" s="5">
        <f t="shared" si="435"/>
        <v>0</v>
      </c>
      <c r="AB363" s="5">
        <f t="shared" si="418"/>
        <v>3.767082914302017</v>
      </c>
      <c r="AC363" s="32"/>
      <c r="AD363" s="5">
        <f t="shared" si="441"/>
        <v>143308.93787831429</v>
      </c>
      <c r="AE363" s="5">
        <f t="shared" si="420"/>
        <v>-1433.0893787831428</v>
      </c>
      <c r="AF363" s="5">
        <f t="shared" si="438"/>
        <v>-15876.847134992784</v>
      </c>
      <c r="AG363" s="5">
        <f t="shared" si="444"/>
        <v>-21604.458792930589</v>
      </c>
      <c r="AH363" s="5">
        <f t="shared" si="445"/>
        <v>104394.54257160779</v>
      </c>
      <c r="AI363" s="42">
        <f t="shared" si="439"/>
        <v>0</v>
      </c>
      <c r="AJ363" s="42">
        <f t="shared" si="442"/>
        <v>13918.411716563225</v>
      </c>
      <c r="AK363" s="42">
        <f t="shared" si="446"/>
        <v>118312.95428817101</v>
      </c>
    </row>
    <row r="364" spans="1:37" ht="15" x14ac:dyDescent="0.2">
      <c r="I364" s="2">
        <f t="shared" si="424"/>
        <v>19</v>
      </c>
      <c r="J364" s="11">
        <f t="shared" si="413"/>
        <v>229102.46552274332</v>
      </c>
      <c r="K364" s="11">
        <f t="shared" si="425"/>
        <v>2291.0246552274334</v>
      </c>
      <c r="L364" s="24">
        <f t="shared" si="432"/>
        <v>25381.702475829814</v>
      </c>
      <c r="M364" s="11">
        <f t="shared" si="411"/>
        <v>602229</v>
      </c>
      <c r="N364" s="78">
        <f t="shared" si="414"/>
        <v>0</v>
      </c>
      <c r="O364" s="35">
        <f t="shared" si="415"/>
        <v>0</v>
      </c>
      <c r="P364" s="35">
        <f t="shared" si="437"/>
        <v>6.0222899999999999</v>
      </c>
      <c r="Q364">
        <f t="shared" si="417"/>
        <v>83</v>
      </c>
      <c r="R364" s="45">
        <f>1000*VLOOKUP(Q364, '[1]Mortality (Interventions) H'!$B$8:$AV$128, 37)</f>
        <v>61.0512404419121</v>
      </c>
      <c r="S364" s="46">
        <f>VLOOKUP(I364, '[1]Lapse Rates'!$A$4:$F$24, 3)</f>
        <v>4.66450453E-2</v>
      </c>
      <c r="T364" s="33">
        <f t="shared" si="443"/>
        <v>0.62552333320082842</v>
      </c>
      <c r="U364" s="33">
        <f t="shared" si="433"/>
        <v>3.8188975417270073E-2</v>
      </c>
      <c r="V364" s="39">
        <f t="shared" si="427"/>
        <v>2.9177564213359635E-2</v>
      </c>
      <c r="W364" s="32">
        <f t="shared" si="434"/>
        <v>0.55815679357019876</v>
      </c>
      <c r="X364" s="31"/>
      <c r="Y364" s="5">
        <f t="shared" si="440"/>
        <v>0</v>
      </c>
      <c r="Z364" s="5">
        <f t="shared" si="429"/>
        <v>3.767082914302017</v>
      </c>
      <c r="AA364" s="5">
        <f t="shared" si="435"/>
        <v>0</v>
      </c>
      <c r="AB364" s="5">
        <f t="shared" si="418"/>
        <v>3.3613820763498721</v>
      </c>
      <c r="AC364" s="32"/>
      <c r="AD364" s="5">
        <f t="shared" si="441"/>
        <v>127875.09755520143</v>
      </c>
      <c r="AE364" s="5">
        <f t="shared" si="420"/>
        <v>-1278.7509755520143</v>
      </c>
      <c r="AF364" s="5">
        <f t="shared" si="438"/>
        <v>-14166.969669261944</v>
      </c>
      <c r="AG364" s="5">
        <f t="shared" si="444"/>
        <v>-22998.508476567138</v>
      </c>
      <c r="AH364" s="5">
        <f t="shared" si="445"/>
        <v>89430.868433820331</v>
      </c>
      <c r="AI364" s="42">
        <f t="shared" si="439"/>
        <v>0</v>
      </c>
      <c r="AJ364" s="42">
        <f t="shared" si="442"/>
        <v>12419.471150297501</v>
      </c>
      <c r="AK364" s="42">
        <f t="shared" si="446"/>
        <v>101850.33958411783</v>
      </c>
    </row>
    <row r="365" spans="1:37" ht="15" x14ac:dyDescent="0.2">
      <c r="I365" s="2">
        <f t="shared" si="424"/>
        <v>20</v>
      </c>
      <c r="J365" s="11">
        <f t="shared" si="413"/>
        <v>229102.46552274332</v>
      </c>
      <c r="K365" s="11">
        <f t="shared" si="425"/>
        <v>2291.0246552274334</v>
      </c>
      <c r="L365" s="24">
        <f t="shared" si="432"/>
        <v>25381.702475829814</v>
      </c>
      <c r="M365" s="11">
        <f t="shared" si="411"/>
        <v>602229</v>
      </c>
      <c r="N365" s="78">
        <f t="shared" si="414"/>
        <v>0</v>
      </c>
      <c r="O365" s="35">
        <f t="shared" si="415"/>
        <v>0</v>
      </c>
      <c r="P365" s="35">
        <f t="shared" si="437"/>
        <v>6.0222899999999999</v>
      </c>
      <c r="Q365">
        <f t="shared" si="417"/>
        <v>84</v>
      </c>
      <c r="R365" s="45">
        <f>1000*VLOOKUP(Q365, '[1]Mortality (Interventions) H'!$B$8:$AV$128, 37)</f>
        <v>68.804534592947448</v>
      </c>
      <c r="S365" s="46">
        <f>VLOOKUP(I365, '[1]Lapse Rates'!$A$4:$F$24, 3)</f>
        <v>0</v>
      </c>
      <c r="T365" s="33">
        <f t="shared" si="443"/>
        <v>0.55815679357019876</v>
      </c>
      <c r="U365" s="33">
        <f t="shared" si="433"/>
        <v>3.8403718411489367E-2</v>
      </c>
      <c r="V365" s="39">
        <f t="shared" si="427"/>
        <v>0</v>
      </c>
      <c r="W365" s="32">
        <f t="shared" si="434"/>
        <v>0.51975307515870939</v>
      </c>
      <c r="X365" s="31"/>
      <c r="Y365" s="5">
        <f t="shared" si="440"/>
        <v>0</v>
      </c>
      <c r="Z365" s="5">
        <f t="shared" si="429"/>
        <v>3.3613820763498721</v>
      </c>
      <c r="AA365" s="5">
        <f t="shared" si="435"/>
        <v>0</v>
      </c>
      <c r="AB365" s="5">
        <f t="shared" si="418"/>
        <v>3.1301037469975439</v>
      </c>
      <c r="AC365" s="32"/>
      <c r="AD365" s="5">
        <f>$W365*J365</f>
        <v>119076.71098188804</v>
      </c>
      <c r="AE365" s="5">
        <f t="shared" si="420"/>
        <v>-1190.7671098188805</v>
      </c>
      <c r="AF365" s="5">
        <f t="shared" si="438"/>
        <v>-13192.217914575973</v>
      </c>
      <c r="AG365" s="5">
        <f t="shared" si="444"/>
        <v>-23127.832935232829</v>
      </c>
      <c r="AH365" s="5">
        <f t="shared" si="445"/>
        <v>81565.893022260352</v>
      </c>
      <c r="AI365" s="42">
        <f t="shared" si="439"/>
        <v>0</v>
      </c>
      <c r="AJ365" s="42">
        <f t="shared" si="442"/>
        <v>11564.940845431676</v>
      </c>
      <c r="AK365" s="42">
        <f t="shared" si="446"/>
        <v>93130.833867692025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3948152.0201686979</v>
      </c>
      <c r="AE368" s="21">
        <f t="shared" ref="AE368:AK368" si="447">SUM(AE345:AE365)</f>
        <v>-126566.95519071459</v>
      </c>
      <c r="AF368" s="21">
        <f t="shared" si="447"/>
        <v>-419191.05464732973</v>
      </c>
      <c r="AG368" s="21">
        <f t="shared" si="447"/>
        <v>-252964.49243811367</v>
      </c>
      <c r="AH368" s="21">
        <f t="shared" si="447"/>
        <v>3149429.5178925386</v>
      </c>
      <c r="AI368" s="21">
        <f t="shared" si="447"/>
        <v>0</v>
      </c>
      <c r="AJ368" s="21">
        <f t="shared" si="447"/>
        <v>361422.39779219619</v>
      </c>
      <c r="AK368" s="21">
        <f t="shared" si="447"/>
        <v>3510851.9156847349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1962052.3823120445</v>
      </c>
      <c r="AE370" s="21">
        <f t="shared" ref="AE370:AK370" si="448">AE345+NPV($D$6,AE346:AE365)</f>
        <v>-106908.26284275639</v>
      </c>
      <c r="AF370" s="21">
        <f t="shared" si="448"/>
        <v>-201397.20458934639</v>
      </c>
      <c r="AG370" s="21">
        <f t="shared" si="448"/>
        <v>-83859.924325762826</v>
      </c>
      <c r="AH370" s="21">
        <f t="shared" si="448"/>
        <v>1569886.9905541788</v>
      </c>
      <c r="AI370" s="21">
        <f t="shared" si="448"/>
        <v>0</v>
      </c>
      <c r="AJ370" s="21">
        <f t="shared" si="448"/>
        <v>168509.2315168998</v>
      </c>
      <c r="AK370" s="21">
        <f t="shared" si="448"/>
        <v>1738396.2220710781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2924934.798837313</v>
      </c>
      <c r="AE372" s="21">
        <f t="shared" ref="AE372:AK372" si="449">AE345+NPV($D$7,AE346:AE365)</f>
        <v>-116414.37036838627</v>
      </c>
      <c r="AF372" s="21">
        <f t="shared" si="449"/>
        <v>-306713.04759795516</v>
      </c>
      <c r="AG372" s="21">
        <f t="shared" si="449"/>
        <v>-160585.21232976438</v>
      </c>
      <c r="AH372" s="21">
        <f t="shared" si="449"/>
        <v>2341222.168541206</v>
      </c>
      <c r="AI372" s="21">
        <f t="shared" si="449"/>
        <v>0</v>
      </c>
      <c r="AJ372" s="21">
        <f t="shared" si="449"/>
        <v>262038.01550551254</v>
      </c>
      <c r="AK372" s="21">
        <f t="shared" si="449"/>
        <v>2603260.1840467188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238051.50980604702</v>
      </c>
    </row>
    <row r="375" spans="1:39" ht="15" x14ac:dyDescent="0.2">
      <c r="G375" s="58" t="s">
        <v>121</v>
      </c>
      <c r="H375" s="57"/>
      <c r="I375" s="57"/>
      <c r="J375" s="11">
        <f>H$374</f>
        <v>238051.50980604702</v>
      </c>
      <c r="K375" s="11">
        <f>J375*$C$10</f>
        <v>95220.603922418813</v>
      </c>
      <c r="L375" s="24">
        <f>$C$384</f>
        <v>33505.673601702045</v>
      </c>
      <c r="M375" s="11">
        <f t="shared" ref="M375:M395" si="45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51">O375*W375</f>
        <v>0</v>
      </c>
      <c r="AB375" s="5">
        <f>P375*W375</f>
        <v>6.0222899999999999</v>
      </c>
      <c r="AC375" s="32"/>
      <c r="AD375" s="5">
        <f>$W375*J375</f>
        <v>238051.50980604702</v>
      </c>
      <c r="AE375" s="5">
        <f>-$W375*K375</f>
        <v>-95220.603922418813</v>
      </c>
      <c r="AF375" s="5">
        <f>-$W375*L375</f>
        <v>-33505.673601702045</v>
      </c>
      <c r="AG375" s="5"/>
      <c r="AH375" s="5">
        <f>SUM(AD375:AG375)</f>
        <v>109325.23228192616</v>
      </c>
      <c r="AI375" s="42">
        <f>Y375-AA375</f>
        <v>0</v>
      </c>
      <c r="AJ375" s="42"/>
      <c r="AK375" s="42">
        <f>SUM(AH375:AJ375)</f>
        <v>109325.23228192616</v>
      </c>
      <c r="AL375" s="6" t="s">
        <v>39</v>
      </c>
      <c r="AM375" s="36">
        <f>AK402</f>
        <v>2720749.9587985892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52">H$374</f>
        <v>238051.50980604702</v>
      </c>
      <c r="K376" s="11"/>
      <c r="L376" s="24"/>
      <c r="M376" s="11">
        <f t="shared" si="450"/>
        <v>602229</v>
      </c>
      <c r="N376" s="78">
        <f t="shared" ref="N376:N395" si="453">N344</f>
        <v>0</v>
      </c>
      <c r="O376" s="35">
        <f t="shared" ref="O376:O395" si="454">M376*N376/1000</f>
        <v>0</v>
      </c>
      <c r="P376" s="35">
        <f t="shared" ref="P376:P377" si="455">$H$14*M376/1000</f>
        <v>6.0222899999999999</v>
      </c>
      <c r="Q376">
        <f t="shared" ref="Q376:Q395" si="456">Q5</f>
        <v>65</v>
      </c>
      <c r="R376" s="45">
        <f>1000*VLOOKUP(Q376, '[1]Mortality (Interventions) H'!$B$8:$AV$128, 40)</f>
        <v>7.8951668671336241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7.8951668671336239E-3</v>
      </c>
      <c r="V376" s="39">
        <f>MIN(S376*T376,T376-U376)</f>
        <v>3.4608985999999998E-3</v>
      </c>
      <c r="W376" s="32">
        <f>T376-SUM(U376:V376)</f>
        <v>0.98864393453286636</v>
      </c>
      <c r="X376" s="32"/>
      <c r="Y376" s="5">
        <f>AA375</f>
        <v>0</v>
      </c>
      <c r="Z376" s="5">
        <f>AB375</f>
        <v>6.0222899999999999</v>
      </c>
      <c r="AA376" s="5">
        <f t="shared" si="451"/>
        <v>0</v>
      </c>
      <c r="AB376" s="5">
        <f t="shared" ref="AB376:AB395" si="457">P376*W376</f>
        <v>5.9539004804979356</v>
      </c>
      <c r="AC376" s="32"/>
      <c r="AD376" s="5">
        <f t="shared" ref="AD376:AD378" si="458">$W376*J376</f>
        <v>235348.18127613954</v>
      </c>
      <c r="AE376" s="5">
        <f t="shared" ref="AE376:AE395" si="459">-$W376*K376</f>
        <v>0</v>
      </c>
      <c r="AF376" s="5">
        <f t="shared" ref="AF376:AF377" si="460">-$W376*L376</f>
        <v>0</v>
      </c>
      <c r="AG376" s="5">
        <f>-U376*M376</f>
        <v>-4754.6984472270151</v>
      </c>
      <c r="AH376" s="5">
        <f t="shared" ref="AH376:AH384" si="461">SUM(AD376:AG376)</f>
        <v>230593.48282891253</v>
      </c>
      <c r="AI376" s="42">
        <f>-M376*$W375*(N376-N375)/1000</f>
        <v>0</v>
      </c>
      <c r="AJ376" s="42">
        <f>$D$6*SUM(Y376:Z376,AD376:AE376)</f>
        <v>23088.247369838289</v>
      </c>
      <c r="AK376" s="42">
        <f t="shared" ref="AK376" si="462">SUM(AH376:AJ376)</f>
        <v>253681.73019875083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63">I376+1</f>
        <v>2</v>
      </c>
      <c r="J377" s="11">
        <f t="shared" si="452"/>
        <v>238051.50980604702</v>
      </c>
      <c r="K377" s="11">
        <f t="shared" ref="K377:K395" si="464">J377*$C$11</f>
        <v>2380.5150980604703</v>
      </c>
      <c r="L377" s="24">
        <f>$C$385</f>
        <v>26364.128307520634</v>
      </c>
      <c r="M377" s="11">
        <f t="shared" si="450"/>
        <v>602229</v>
      </c>
      <c r="N377" s="78">
        <f t="shared" si="453"/>
        <v>0</v>
      </c>
      <c r="O377" s="35">
        <f t="shared" si="454"/>
        <v>0</v>
      </c>
      <c r="P377" s="35">
        <f t="shared" si="455"/>
        <v>6.0222899999999999</v>
      </c>
      <c r="Q377">
        <f t="shared" si="456"/>
        <v>66</v>
      </c>
      <c r="R377" s="45">
        <f>1000*VLOOKUP(Q377, '[1]Mortality (Interventions) H'!$B$8:$AV$128, 40)</f>
        <v>8.7152636846091198</v>
      </c>
      <c r="S377" s="46">
        <f>VLOOKUP(I377, '[1]Lapse Rates'!$A$4:$F$24, 3)</f>
        <v>3.2267923000000001E-3</v>
      </c>
      <c r="T377" s="33">
        <f t="shared" ref="T377:T379" si="465">W376</f>
        <v>0.98864393453286636</v>
      </c>
      <c r="U377" s="33">
        <f>T377*R377/1000</f>
        <v>8.6162925796433656E-3</v>
      </c>
      <c r="V377" s="39">
        <f t="shared" ref="V377:V395" si="466">MIN(S377*T377,T377-U377)</f>
        <v>3.1901486353923575E-3</v>
      </c>
      <c r="W377" s="32">
        <f>T377-SUM(U377:V377)</f>
        <v>0.97683749331783065</v>
      </c>
      <c r="X377" s="32"/>
      <c r="Y377" s="5">
        <f t="shared" ref="Y377:Y378" si="467">AA376</f>
        <v>0</v>
      </c>
      <c r="Z377" s="5">
        <f t="shared" ref="Z377:Z395" si="468">AB376</f>
        <v>5.9539004804979356</v>
      </c>
      <c r="AA377" s="5">
        <f>O377*W377</f>
        <v>0</v>
      </c>
      <c r="AB377" s="5">
        <f t="shared" si="457"/>
        <v>5.8827986676330379</v>
      </c>
      <c r="AC377" s="32"/>
      <c r="AD377" s="5">
        <f t="shared" si="458"/>
        <v>232537.64011946396</v>
      </c>
      <c r="AE377" s="5">
        <f t="shared" si="459"/>
        <v>-2325.3764011946396</v>
      </c>
      <c r="AF377" s="5">
        <f t="shared" si="460"/>
        <v>-25753.469009428118</v>
      </c>
      <c r="AG377" s="5">
        <f t="shared" ref="AG377:AG380" si="469">-U377*M377</f>
        <v>-5188.9812639460442</v>
      </c>
      <c r="AH377" s="5">
        <f t="shared" si="461"/>
        <v>199269.81344489518</v>
      </c>
      <c r="AI377" s="42">
        <f>-M377*($W376*N377-$W375*N376)/1000</f>
        <v>0</v>
      </c>
      <c r="AJ377" s="42">
        <f t="shared" ref="AJ377:AJ378" si="470">$D$6*SUM(Y377:Z377,AD377:AE377)</f>
        <v>22584.407148399361</v>
      </c>
      <c r="AK377" s="42">
        <f>SUM(AH377:AJ377)</f>
        <v>221854.22059329454</v>
      </c>
      <c r="AL377" s="48" t="s">
        <v>59</v>
      </c>
      <c r="AM377" s="54">
        <f>AK402/AD402</f>
        <v>0.89304198722678652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63"/>
        <v>3</v>
      </c>
      <c r="J378" s="11">
        <f t="shared" si="452"/>
        <v>238051.50980604702</v>
      </c>
      <c r="K378" s="11">
        <f t="shared" si="464"/>
        <v>2380.5150980604703</v>
      </c>
      <c r="L378" s="24">
        <f t="shared" ref="L378:L395" si="471">$C$385</f>
        <v>26364.128307520634</v>
      </c>
      <c r="M378" s="11">
        <f t="shared" si="450"/>
        <v>602229</v>
      </c>
      <c r="N378" s="78">
        <f t="shared" si="453"/>
        <v>0</v>
      </c>
      <c r="O378" s="35">
        <f t="shared" si="454"/>
        <v>0</v>
      </c>
      <c r="P378" s="35">
        <f>$H$14*M378/1000</f>
        <v>6.0222899999999999</v>
      </c>
      <c r="Q378">
        <f t="shared" si="456"/>
        <v>67</v>
      </c>
      <c r="R378" s="45">
        <f>1000*VLOOKUP(Q378, '[1]Mortality (Interventions) H'!$B$8:$AV$128, 40)</f>
        <v>9.5966167145708603</v>
      </c>
      <c r="S378" s="46">
        <f>VLOOKUP(I378, '[1]Lapse Rates'!$A$4:$F$24, 3)</f>
        <v>2.9657235000000001E-3</v>
      </c>
      <c r="T378" s="33">
        <f t="shared" si="465"/>
        <v>0.97683749331783065</v>
      </c>
      <c r="U378" s="33">
        <f t="shared" ref="U378:U395" si="472">T378*R378/1000</f>
        <v>9.3743350157933954E-3</v>
      </c>
      <c r="V378" s="39">
        <f t="shared" si="466"/>
        <v>2.8970299096137834E-3</v>
      </c>
      <c r="W378" s="32">
        <f t="shared" ref="W378:W395" si="473">T378-SUM(U378:V378)</f>
        <v>0.96456612839242351</v>
      </c>
      <c r="X378" s="32"/>
      <c r="Y378" s="5">
        <f t="shared" si="467"/>
        <v>0</v>
      </c>
      <c r="Z378" s="5">
        <f t="shared" si="468"/>
        <v>5.8827986676330379</v>
      </c>
      <c r="AA378" s="5">
        <f t="shared" ref="AA378:AA395" si="474">O378*W378</f>
        <v>0</v>
      </c>
      <c r="AB378" s="5">
        <f t="shared" si="457"/>
        <v>5.8088969493564084</v>
      </c>
      <c r="AC378" s="32"/>
      <c r="AD378" s="5">
        <f t="shared" si="458"/>
        <v>229616.42317158982</v>
      </c>
      <c r="AE378" s="5">
        <f t="shared" si="459"/>
        <v>-2296.164231715898</v>
      </c>
      <c r="AF378" s="5">
        <f>-$W378*L378</f>
        <v>-25429.945170026276</v>
      </c>
      <c r="AG378" s="5">
        <f t="shared" si="469"/>
        <v>-5645.4964022262411</v>
      </c>
      <c r="AH378" s="5">
        <f t="shared" si="461"/>
        <v>196244.81736762141</v>
      </c>
      <c r="AI378" s="42">
        <f>-M378*($W377*N378-$W376*N377)/1000</f>
        <v>0</v>
      </c>
      <c r="AJ378" s="42">
        <f t="shared" si="470"/>
        <v>22300.694504550927</v>
      </c>
      <c r="AK378" s="42">
        <f t="shared" ref="AK378:AK385" si="475">SUM(AH378:AJ378)</f>
        <v>218545.51187217233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63"/>
        <v>4</v>
      </c>
      <c r="J379" s="11">
        <f t="shared" si="452"/>
        <v>238051.50980604702</v>
      </c>
      <c r="K379" s="11">
        <f t="shared" si="464"/>
        <v>2380.5150980604703</v>
      </c>
      <c r="L379" s="24">
        <f t="shared" si="471"/>
        <v>26364.128307520634</v>
      </c>
      <c r="M379" s="11">
        <f t="shared" si="450"/>
        <v>602229</v>
      </c>
      <c r="N379" s="78">
        <f t="shared" si="453"/>
        <v>0</v>
      </c>
      <c r="O379" s="35">
        <f t="shared" si="454"/>
        <v>0</v>
      </c>
      <c r="P379" s="35">
        <f t="shared" ref="P379:P395" si="476">$H$14*M379/1000</f>
        <v>6.0222899999999999</v>
      </c>
      <c r="Q379">
        <f t="shared" si="456"/>
        <v>68</v>
      </c>
      <c r="R379" s="45">
        <f>1000*VLOOKUP(Q379, '[1]Mortality (Interventions) H'!$B$8:$AV$128, 40)</f>
        <v>10.540208338656585</v>
      </c>
      <c r="S379" s="46">
        <f>VLOOKUP(I379, '[1]Lapse Rates'!$A$4:$F$24, 3)</f>
        <v>2.7812204999999998E-3</v>
      </c>
      <c r="T379" s="33">
        <f t="shared" si="465"/>
        <v>0.96456612839242351</v>
      </c>
      <c r="U379" s="33">
        <f t="shared" si="472"/>
        <v>1.0166727949667522E-2</v>
      </c>
      <c r="V379" s="39">
        <f t="shared" si="466"/>
        <v>2.6826710898906403E-3</v>
      </c>
      <c r="W379" s="32">
        <f t="shared" si="473"/>
        <v>0.95171672935286533</v>
      </c>
      <c r="X379" s="32"/>
      <c r="Y379" s="5">
        <f>AA378</f>
        <v>0</v>
      </c>
      <c r="Z379" s="5">
        <f t="shared" si="468"/>
        <v>5.8088969493564084</v>
      </c>
      <c r="AA379" s="5">
        <f t="shared" si="474"/>
        <v>0</v>
      </c>
      <c r="AB379" s="5">
        <f t="shared" si="457"/>
        <v>5.7315141420144675</v>
      </c>
      <c r="AC379" s="32"/>
      <c r="AD379" s="5">
        <f>$W379*J379</f>
        <v>226557.60433012262</v>
      </c>
      <c r="AE379" s="5">
        <f t="shared" si="459"/>
        <v>-2265.5760433012265</v>
      </c>
      <c r="AF379" s="5">
        <f t="shared" ref="AF379:AF395" si="477">-$W379*L379</f>
        <v>-25091.181965072832</v>
      </c>
      <c r="AG379" s="5">
        <f t="shared" si="469"/>
        <v>-6122.6984064003218</v>
      </c>
      <c r="AH379" s="5">
        <f t="shared" si="461"/>
        <v>193078.14791534821</v>
      </c>
      <c r="AI379" s="42">
        <f t="shared" ref="AI379:AI395" si="478">-M379*($W378*N379-$W377*N378)/1000</f>
        <v>0</v>
      </c>
      <c r="AJ379" s="42">
        <f>$D$6*SUM(Y379:Z379,AD379:AE379)</f>
        <v>22003.617827727914</v>
      </c>
      <c r="AK379" s="42">
        <f t="shared" si="475"/>
        <v>215081.76574307613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63"/>
        <v>5</v>
      </c>
      <c r="J380" s="11">
        <f t="shared" si="452"/>
        <v>238051.50980604702</v>
      </c>
      <c r="K380" s="11">
        <f t="shared" si="464"/>
        <v>2380.5150980604703</v>
      </c>
      <c r="L380" s="24">
        <f t="shared" si="471"/>
        <v>26364.128307520634</v>
      </c>
      <c r="M380" s="11">
        <f t="shared" si="450"/>
        <v>602229</v>
      </c>
      <c r="N380" s="78">
        <f t="shared" si="453"/>
        <v>0</v>
      </c>
      <c r="O380" s="35">
        <f t="shared" si="454"/>
        <v>0</v>
      </c>
      <c r="P380" s="35">
        <f t="shared" si="476"/>
        <v>6.0222899999999999</v>
      </c>
      <c r="Q380">
        <f t="shared" si="456"/>
        <v>69</v>
      </c>
      <c r="R380" s="45">
        <f>1000*VLOOKUP(Q380, '[1]Mortality (Interventions) H'!$B$8:$AV$128, 40)</f>
        <v>11.60588811486039</v>
      </c>
      <c r="S380" s="46">
        <f>VLOOKUP(I380, '[1]Lapse Rates'!$A$4:$F$24, 3)</f>
        <v>2.4845683E-3</v>
      </c>
      <c r="T380" s="33">
        <f>W379</f>
        <v>0.95171672935286533</v>
      </c>
      <c r="U380" s="33">
        <f t="shared" si="472"/>
        <v>1.1045517877910221E-2</v>
      </c>
      <c r="V380" s="39">
        <f t="shared" si="466"/>
        <v>2.3646052163298088E-3</v>
      </c>
      <c r="W380" s="32">
        <f t="shared" si="473"/>
        <v>0.93830660625862528</v>
      </c>
      <c r="X380" s="32"/>
      <c r="Y380" s="5">
        <f t="shared" ref="Y380:Y395" si="479">AA379</f>
        <v>0</v>
      </c>
      <c r="Z380" s="5">
        <f t="shared" si="468"/>
        <v>5.7315141420144675</v>
      </c>
      <c r="AA380" s="5">
        <f t="shared" si="474"/>
        <v>0</v>
      </c>
      <c r="AB380" s="5">
        <f t="shared" si="457"/>
        <v>5.6507544918052561</v>
      </c>
      <c r="AC380" s="32"/>
      <c r="AD380" s="5">
        <f t="shared" ref="AD380:AD394" si="480">$W380*J380</f>
        <v>223365.30428085383</v>
      </c>
      <c r="AE380" s="5">
        <f t="shared" si="459"/>
        <v>-2233.6530428085384</v>
      </c>
      <c r="AF380" s="5">
        <f t="shared" si="477"/>
        <v>-24737.635759196641</v>
      </c>
      <c r="AG380" s="5">
        <f t="shared" si="469"/>
        <v>-6651.9311860959951</v>
      </c>
      <c r="AH380" s="5">
        <f t="shared" si="461"/>
        <v>189742.08429275267</v>
      </c>
      <c r="AI380" s="42">
        <f t="shared" si="478"/>
        <v>0</v>
      </c>
      <c r="AJ380" s="42">
        <f t="shared" ref="AJ380:AJ395" si="481">$D$6*SUM(Y380:Z380,AD380:AE380)</f>
        <v>21693.577247989579</v>
      </c>
      <c r="AK380" s="42">
        <f t="shared" si="475"/>
        <v>211435.66154074224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63"/>
        <v>6</v>
      </c>
      <c r="J381" s="11">
        <f t="shared" si="452"/>
        <v>238051.50980604702</v>
      </c>
      <c r="K381" s="11">
        <f t="shared" si="464"/>
        <v>2380.5150980604703</v>
      </c>
      <c r="L381" s="24">
        <f t="shared" si="471"/>
        <v>26364.128307520634</v>
      </c>
      <c r="M381" s="11">
        <f t="shared" si="450"/>
        <v>602229</v>
      </c>
      <c r="N381" s="78">
        <f t="shared" si="453"/>
        <v>0</v>
      </c>
      <c r="O381" s="35">
        <f t="shared" si="454"/>
        <v>0</v>
      </c>
      <c r="P381" s="35">
        <f t="shared" si="476"/>
        <v>6.0222899999999999</v>
      </c>
      <c r="Q381">
        <f t="shared" si="456"/>
        <v>70</v>
      </c>
      <c r="R381" s="45">
        <f>1000*VLOOKUP(Q381, '[1]Mortality (Interventions) H'!$B$8:$AV$128, 40)</f>
        <v>12.947758524832404</v>
      </c>
      <c r="S381" s="46">
        <f>VLOOKUP(I381, '[1]Lapse Rates'!$A$4:$F$24, 3)</f>
        <v>2.4510465999999999E-3</v>
      </c>
      <c r="T381" s="33">
        <f t="shared" ref="T381:T395" si="482">W380</f>
        <v>0.93830660625862528</v>
      </c>
      <c r="U381" s="33">
        <f t="shared" si="472"/>
        <v>1.2148967360091677E-2</v>
      </c>
      <c r="V381" s="39">
        <f t="shared" si="466"/>
        <v>2.299833217027742E-3</v>
      </c>
      <c r="W381" s="32">
        <f t="shared" si="473"/>
        <v>0.92385780568150588</v>
      </c>
      <c r="X381" s="32"/>
      <c r="Y381" s="5">
        <f t="shared" si="479"/>
        <v>0</v>
      </c>
      <c r="Z381" s="5">
        <f t="shared" si="468"/>
        <v>5.6507544918052561</v>
      </c>
      <c r="AA381" s="5">
        <f t="shared" si="474"/>
        <v>0</v>
      </c>
      <c r="AB381" s="5">
        <f t="shared" si="457"/>
        <v>5.5637396245776758</v>
      </c>
      <c r="AC381" s="32"/>
      <c r="AD381" s="5">
        <f t="shared" si="480"/>
        <v>219925.74548858407</v>
      </c>
      <c r="AE381" s="5">
        <f t="shared" si="459"/>
        <v>-2199.2574548858411</v>
      </c>
      <c r="AF381" s="5">
        <f t="shared" si="477"/>
        <v>-24356.705726891687</v>
      </c>
      <c r="AG381" s="5">
        <f>-U381*M381</f>
        <v>-7316.4604643006505</v>
      </c>
      <c r="AH381" s="5">
        <f t="shared" si="461"/>
        <v>186053.32184250589</v>
      </c>
      <c r="AI381" s="42">
        <f t="shared" si="478"/>
        <v>0</v>
      </c>
      <c r="AJ381" s="42">
        <f t="shared" si="481"/>
        <v>21359.522815121443</v>
      </c>
      <c r="AK381" s="42">
        <f t="shared" si="475"/>
        <v>207412.84465762734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63"/>
        <v>7</v>
      </c>
      <c r="J382" s="11">
        <f t="shared" si="452"/>
        <v>238051.50980604702</v>
      </c>
      <c r="K382" s="11">
        <f t="shared" si="464"/>
        <v>2380.5150980604703</v>
      </c>
      <c r="L382" s="24">
        <f t="shared" si="471"/>
        <v>26364.128307520634</v>
      </c>
      <c r="M382" s="11">
        <f t="shared" si="450"/>
        <v>602229</v>
      </c>
      <c r="N382" s="78">
        <f t="shared" si="453"/>
        <v>0</v>
      </c>
      <c r="O382" s="35">
        <f t="shared" si="454"/>
        <v>0</v>
      </c>
      <c r="P382" s="35">
        <f t="shared" si="476"/>
        <v>6.0222899999999999</v>
      </c>
      <c r="Q382">
        <f t="shared" si="456"/>
        <v>71</v>
      </c>
      <c r="R382" s="45">
        <f>1000*VLOOKUP(Q382, '[1]Mortality (Interventions) H'!$B$8:$AV$128, 40)</f>
        <v>14.34723279847336</v>
      </c>
      <c r="S382" s="46">
        <f>VLOOKUP(I382, '[1]Lapse Rates'!$A$4:$F$24, 3)</f>
        <v>2.2232648999999998E-3</v>
      </c>
      <c r="T382" s="33">
        <f t="shared" si="482"/>
        <v>0.92385780568150588</v>
      </c>
      <c r="U382" s="33">
        <f t="shared" si="472"/>
        <v>1.3254803010799331E-2</v>
      </c>
      <c r="V382" s="39">
        <f t="shared" si="466"/>
        <v>2.0539806319627126E-3</v>
      </c>
      <c r="W382" s="32">
        <f t="shared" si="473"/>
        <v>0.90854902203874388</v>
      </c>
      <c r="X382" s="32"/>
      <c r="Y382" s="5">
        <f t="shared" si="479"/>
        <v>0</v>
      </c>
      <c r="Z382" s="5">
        <f t="shared" si="468"/>
        <v>5.5637396245776758</v>
      </c>
      <c r="AA382" s="5">
        <f t="shared" si="474"/>
        <v>0</v>
      </c>
      <c r="AB382" s="5">
        <f t="shared" si="457"/>
        <v>5.4715456899337065</v>
      </c>
      <c r="AC382" s="32"/>
      <c r="AD382" s="5">
        <f t="shared" si="480"/>
        <v>216281.46642913047</v>
      </c>
      <c r="AE382" s="5">
        <f t="shared" si="459"/>
        <v>-2162.8146642913048</v>
      </c>
      <c r="AF382" s="5">
        <f t="shared" si="477"/>
        <v>-23953.102990701835</v>
      </c>
      <c r="AG382" s="5">
        <f t="shared" ref="AG382:AG395" si="483">-U382*M382</f>
        <v>-7982.4267623906699</v>
      </c>
      <c r="AH382" s="5">
        <f t="shared" si="461"/>
        <v>182183.12201174666</v>
      </c>
      <c r="AI382" s="42">
        <f t="shared" si="478"/>
        <v>0</v>
      </c>
      <c r="AJ382" s="42">
        <f t="shared" si="481"/>
        <v>21005.585540987893</v>
      </c>
      <c r="AK382" s="42">
        <f t="shared" si="475"/>
        <v>203188.70755273456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63"/>
        <v>8</v>
      </c>
      <c r="J383" s="11">
        <f t="shared" si="452"/>
        <v>238051.50980604702</v>
      </c>
      <c r="K383" s="11">
        <f t="shared" si="464"/>
        <v>2380.5150980604703</v>
      </c>
      <c r="L383" s="24">
        <f t="shared" si="471"/>
        <v>26364.128307520634</v>
      </c>
      <c r="M383" s="11">
        <f t="shared" si="450"/>
        <v>602229</v>
      </c>
      <c r="N383" s="78">
        <f t="shared" si="453"/>
        <v>0</v>
      </c>
      <c r="O383" s="35">
        <f t="shared" si="454"/>
        <v>0</v>
      </c>
      <c r="P383" s="35">
        <f t="shared" si="476"/>
        <v>6.0222899999999999</v>
      </c>
      <c r="Q383">
        <f t="shared" si="456"/>
        <v>72</v>
      </c>
      <c r="R383" s="45">
        <f>1000*VLOOKUP(Q383, '[1]Mortality (Interventions) H'!$B$8:$AV$128, 40)</f>
        <v>15.965579414145056</v>
      </c>
      <c r="S383" s="46">
        <f>VLOOKUP(I383, '[1]Lapse Rates'!$A$4:$F$24, 3)</f>
        <v>2.1873403E-3</v>
      </c>
      <c r="T383" s="33">
        <f t="shared" si="482"/>
        <v>0.90854902203874388</v>
      </c>
      <c r="U383" s="33">
        <f t="shared" si="472"/>
        <v>1.4505511563003391E-2</v>
      </c>
      <c r="V383" s="39">
        <f t="shared" si="466"/>
        <v>1.9873058904309325E-3</v>
      </c>
      <c r="W383" s="32">
        <f t="shared" si="473"/>
        <v>0.89205620458530954</v>
      </c>
      <c r="X383" s="32"/>
      <c r="Y383" s="5">
        <f t="shared" si="479"/>
        <v>0</v>
      </c>
      <c r="Z383" s="5">
        <f t="shared" si="468"/>
        <v>5.4715456899337065</v>
      </c>
      <c r="AA383" s="5">
        <f t="shared" si="474"/>
        <v>0</v>
      </c>
      <c r="AB383" s="5">
        <f t="shared" si="457"/>
        <v>5.3722211603120638</v>
      </c>
      <c r="AC383" s="32"/>
      <c r="AD383" s="5">
        <f t="shared" si="480"/>
        <v>212355.3263333849</v>
      </c>
      <c r="AE383" s="5">
        <f t="shared" si="459"/>
        <v>-2123.5532633338489</v>
      </c>
      <c r="AF383" s="5">
        <f t="shared" si="477"/>
        <v>-23518.284235206978</v>
      </c>
      <c r="AG383" s="5">
        <f t="shared" si="483"/>
        <v>-8735.6397230759685</v>
      </c>
      <c r="AH383" s="5">
        <f t="shared" si="461"/>
        <v>177977.8491117681</v>
      </c>
      <c r="AI383" s="42">
        <f t="shared" si="478"/>
        <v>0</v>
      </c>
      <c r="AJ383" s="42">
        <f t="shared" si="481"/>
        <v>20624.273696804194</v>
      </c>
      <c r="AK383" s="42">
        <f t="shared" si="475"/>
        <v>198602.12280857228</v>
      </c>
    </row>
    <row r="384" spans="1:39" ht="15" x14ac:dyDescent="0.2">
      <c r="A384" s="12"/>
      <c r="B384" s="13">
        <v>1</v>
      </c>
      <c r="C384" s="10">
        <f>$H$374*0.14+$B$387</f>
        <v>33505.673601702045</v>
      </c>
      <c r="D384" s="1"/>
      <c r="E384" s="81" t="s">
        <v>51</v>
      </c>
      <c r="F384" s="13"/>
      <c r="G384" s="8"/>
      <c r="I384" s="2">
        <f t="shared" si="463"/>
        <v>9</v>
      </c>
      <c r="J384" s="11">
        <f t="shared" si="452"/>
        <v>238051.50980604702</v>
      </c>
      <c r="K384" s="11">
        <f t="shared" si="464"/>
        <v>2380.5150980604703</v>
      </c>
      <c r="L384" s="24">
        <f t="shared" si="471"/>
        <v>26364.128307520634</v>
      </c>
      <c r="M384" s="11">
        <f t="shared" si="450"/>
        <v>602229</v>
      </c>
      <c r="N384" s="78">
        <f t="shared" si="453"/>
        <v>0</v>
      </c>
      <c r="O384" s="35">
        <f t="shared" si="454"/>
        <v>0</v>
      </c>
      <c r="P384" s="35">
        <f t="shared" si="476"/>
        <v>6.0222899999999999</v>
      </c>
      <c r="Q384">
        <f t="shared" si="456"/>
        <v>73</v>
      </c>
      <c r="R384" s="45">
        <f>1000*VLOOKUP(Q384, '[1]Mortality (Interventions) H'!$B$8:$AV$128, 40)</f>
        <v>17.838213883953571</v>
      </c>
      <c r="S384" s="46">
        <f>VLOOKUP(I384, '[1]Lapse Rates'!$A$4:$F$24, 3)</f>
        <v>1.9768835000000002E-3</v>
      </c>
      <c r="T384" s="33">
        <f t="shared" si="482"/>
        <v>0.89205620458530954</v>
      </c>
      <c r="U384" s="33">
        <f t="shared" si="472"/>
        <v>1.5912689373900595E-2</v>
      </c>
      <c r="V384" s="39">
        <f t="shared" si="466"/>
        <v>1.763491191917323E-3</v>
      </c>
      <c r="W384" s="32">
        <f t="shared" si="473"/>
        <v>0.87438002401949166</v>
      </c>
      <c r="X384" s="32"/>
      <c r="Y384" s="5">
        <f t="shared" si="479"/>
        <v>0</v>
      </c>
      <c r="Z384" s="5">
        <f t="shared" si="468"/>
        <v>5.3722211603120638</v>
      </c>
      <c r="AA384" s="5">
        <f t="shared" si="474"/>
        <v>0</v>
      </c>
      <c r="AB384" s="5">
        <f t="shared" si="457"/>
        <v>5.2657700748523446</v>
      </c>
      <c r="AC384" s="32"/>
      <c r="AD384" s="5">
        <f t="shared" si="480"/>
        <v>208147.48486208764</v>
      </c>
      <c r="AE384" s="5">
        <f t="shared" si="459"/>
        <v>-2081.4748486208764</v>
      </c>
      <c r="AF384" s="5">
        <f t="shared" si="477"/>
        <v>-23052.267142782854</v>
      </c>
      <c r="AG384" s="5">
        <f t="shared" si="483"/>
        <v>-9583.0830089547817</v>
      </c>
      <c r="AH384" s="5">
        <f t="shared" si="461"/>
        <v>173430.65986172913</v>
      </c>
      <c r="AI384" s="42">
        <f t="shared" si="478"/>
        <v>0</v>
      </c>
      <c r="AJ384" s="42">
        <f t="shared" si="481"/>
        <v>20215.602597216915</v>
      </c>
      <c r="AK384" s="42">
        <f t="shared" si="475"/>
        <v>193646.26245894603</v>
      </c>
    </row>
    <row r="385" spans="1:37" ht="15" x14ac:dyDescent="0.2">
      <c r="A385" s="12"/>
      <c r="B385" s="70" t="s">
        <v>49</v>
      </c>
      <c r="C385" s="10">
        <f>$H$374*0.11+$B$387</f>
        <v>26364.128307520634</v>
      </c>
      <c r="D385" s="1"/>
      <c r="E385" s="1"/>
      <c r="F385" s="1"/>
      <c r="I385" s="2">
        <f t="shared" si="463"/>
        <v>10</v>
      </c>
      <c r="J385" s="11">
        <f t="shared" si="452"/>
        <v>238051.50980604702</v>
      </c>
      <c r="K385" s="11">
        <f t="shared" si="464"/>
        <v>2380.5150980604703</v>
      </c>
      <c r="L385" s="24">
        <f t="shared" si="471"/>
        <v>26364.128307520634</v>
      </c>
      <c r="M385" s="11">
        <f t="shared" si="450"/>
        <v>602229</v>
      </c>
      <c r="N385" s="78">
        <f t="shared" si="453"/>
        <v>0</v>
      </c>
      <c r="O385" s="35">
        <f t="shared" si="454"/>
        <v>0</v>
      </c>
      <c r="P385" s="35">
        <f t="shared" si="476"/>
        <v>6.0222899999999999</v>
      </c>
      <c r="Q385">
        <f t="shared" si="456"/>
        <v>74</v>
      </c>
      <c r="R385" s="45">
        <f>1000*VLOOKUP(Q385, '[1]Mortality (Interventions) H'!$B$8:$AV$128, 40)</f>
        <v>20.072941034792809</v>
      </c>
      <c r="S385" s="46">
        <f>VLOOKUP(I385, '[1]Lapse Rates'!$A$4:$F$24, 3)</f>
        <v>1.6914747999999999E-3</v>
      </c>
      <c r="T385" s="33">
        <f t="shared" si="482"/>
        <v>0.87438002401949166</v>
      </c>
      <c r="U385" s="33">
        <f t="shared" si="472"/>
        <v>1.7551378664143975E-2</v>
      </c>
      <c r="V385" s="39">
        <f t="shared" si="466"/>
        <v>1.4789917762523647E-3</v>
      </c>
      <c r="W385" s="32">
        <f t="shared" si="473"/>
        <v>0.85534965357909531</v>
      </c>
      <c r="X385" s="32"/>
      <c r="Y385" s="5">
        <f t="shared" si="479"/>
        <v>0</v>
      </c>
      <c r="Z385" s="5">
        <f t="shared" si="468"/>
        <v>5.2657700748523446</v>
      </c>
      <c r="AA385" s="5">
        <f t="shared" si="474"/>
        <v>0</v>
      </c>
      <c r="AB385" s="5">
        <f t="shared" si="457"/>
        <v>5.1511636652528496</v>
      </c>
      <c r="AC385" s="32"/>
      <c r="AD385" s="5">
        <f t="shared" si="480"/>
        <v>203617.27644658292</v>
      </c>
      <c r="AE385" s="5">
        <f t="shared" si="459"/>
        <v>-2036.1727644658295</v>
      </c>
      <c r="AF385" s="5">
        <f t="shared" si="477"/>
        <v>-22550.548014752596</v>
      </c>
      <c r="AG385" s="5">
        <f t="shared" si="483"/>
        <v>-10569.949221528763</v>
      </c>
      <c r="AH385" s="5">
        <f>SUM(AD385:AG385)</f>
        <v>168460.60644583573</v>
      </c>
      <c r="AI385" s="42">
        <f t="shared" si="478"/>
        <v>0</v>
      </c>
      <c r="AJ385" s="42">
        <f t="shared" si="481"/>
        <v>19775.622843260033</v>
      </c>
      <c r="AK385" s="42">
        <f t="shared" si="475"/>
        <v>188236.22928909576</v>
      </c>
    </row>
    <row r="386" spans="1:37" ht="15" x14ac:dyDescent="0.2">
      <c r="D386" s="1"/>
      <c r="E386" s="1"/>
      <c r="F386" s="1"/>
      <c r="I386" s="2">
        <f t="shared" si="463"/>
        <v>11</v>
      </c>
      <c r="J386" s="11">
        <f t="shared" si="452"/>
        <v>238051.50980604702</v>
      </c>
      <c r="K386" s="11">
        <f t="shared" si="464"/>
        <v>2380.5150980604703</v>
      </c>
      <c r="L386" s="24">
        <f t="shared" si="471"/>
        <v>26364.128307520634</v>
      </c>
      <c r="M386" s="11">
        <f t="shared" si="450"/>
        <v>602229</v>
      </c>
      <c r="N386" s="78">
        <f t="shared" si="453"/>
        <v>0</v>
      </c>
      <c r="O386" s="35">
        <f t="shared" si="454"/>
        <v>0</v>
      </c>
      <c r="P386" s="35">
        <f t="shared" si="476"/>
        <v>6.0222899999999999</v>
      </c>
      <c r="Q386">
        <f t="shared" si="456"/>
        <v>75</v>
      </c>
      <c r="R386" s="45">
        <f>1000*VLOOKUP(Q386, '[1]Mortality (Interventions) H'!$B$8:$AV$128, 40)</f>
        <v>22.659623401625407</v>
      </c>
      <c r="S386" s="46">
        <f>VLOOKUP(I386, '[1]Lapse Rates'!$A$4:$F$24, 3)</f>
        <v>1.5867464999999999E-3</v>
      </c>
      <c r="T386" s="33">
        <f t="shared" si="482"/>
        <v>0.85534965357909531</v>
      </c>
      <c r="U386" s="33">
        <f t="shared" si="472"/>
        <v>1.9381901026813055E-2</v>
      </c>
      <c r="V386" s="39">
        <f t="shared" si="466"/>
        <v>1.357223069092842E-3</v>
      </c>
      <c r="W386" s="32">
        <f t="shared" si="473"/>
        <v>0.83461052948318937</v>
      </c>
      <c r="X386" s="31"/>
      <c r="Y386" s="5">
        <f t="shared" si="479"/>
        <v>0</v>
      </c>
      <c r="Z386" s="5">
        <f t="shared" si="468"/>
        <v>5.1511636652528496</v>
      </c>
      <c r="AA386" s="5">
        <f t="shared" si="474"/>
        <v>0</v>
      </c>
      <c r="AB386" s="5">
        <f t="shared" si="457"/>
        <v>5.0262666456013161</v>
      </c>
      <c r="AC386" s="32"/>
      <c r="AD386" s="5">
        <f t="shared" si="480"/>
        <v>198680.29664349754</v>
      </c>
      <c r="AE386" s="5">
        <f t="shared" si="459"/>
        <v>-1986.8029664349756</v>
      </c>
      <c r="AF386" s="5">
        <f t="shared" si="477"/>
        <v>-22003.779086102539</v>
      </c>
      <c r="AG386" s="5">
        <f t="shared" si="483"/>
        <v>-11672.3428734766</v>
      </c>
      <c r="AH386" s="5">
        <f t="shared" ref="AH386:AH395" si="484">SUM(AD386:AG386)</f>
        <v>163017.37171748345</v>
      </c>
      <c r="AI386" s="42">
        <f t="shared" si="478"/>
        <v>0</v>
      </c>
      <c r="AJ386" s="42">
        <f t="shared" si="481"/>
        <v>19296.1370588754</v>
      </c>
      <c r="AK386" s="42">
        <f t="shared" ref="AK386:AK395" si="485">SUM(AH386:AJ386)</f>
        <v>182313.50877635885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63"/>
        <v>12</v>
      </c>
      <c r="J387" s="11">
        <f t="shared" si="452"/>
        <v>238051.50980604702</v>
      </c>
      <c r="K387" s="11">
        <f t="shared" si="464"/>
        <v>2380.5150980604703</v>
      </c>
      <c r="L387" s="24">
        <f t="shared" si="471"/>
        <v>26364.128307520634</v>
      </c>
      <c r="M387" s="11">
        <f t="shared" si="450"/>
        <v>602229</v>
      </c>
      <c r="N387" s="78">
        <f t="shared" si="453"/>
        <v>0</v>
      </c>
      <c r="O387" s="35">
        <f t="shared" si="454"/>
        <v>0</v>
      </c>
      <c r="P387" s="35">
        <f t="shared" si="476"/>
        <v>6.0222899999999999</v>
      </c>
      <c r="Q387">
        <f t="shared" si="456"/>
        <v>76</v>
      </c>
      <c r="R387" s="45">
        <f>1000*VLOOKUP(Q387, '[1]Mortality (Interventions) H'!$B$8:$AV$128, 40)</f>
        <v>25.642485349752089</v>
      </c>
      <c r="S387" s="46">
        <f>VLOOKUP(I387, '[1]Lapse Rates'!$A$4:$F$24, 3)</f>
        <v>1.4412507000000001E-3</v>
      </c>
      <c r="T387" s="33">
        <f t="shared" si="482"/>
        <v>0.83461052948318937</v>
      </c>
      <c r="U387" s="33">
        <f t="shared" si="472"/>
        <v>2.1401488275021516E-2</v>
      </c>
      <c r="V387" s="39">
        <f t="shared" si="466"/>
        <v>1.2028830098450175E-3</v>
      </c>
      <c r="W387" s="32">
        <f t="shared" si="473"/>
        <v>0.81200615819832278</v>
      </c>
      <c r="X387" s="31"/>
      <c r="Y387" s="5">
        <f t="shared" si="479"/>
        <v>0</v>
      </c>
      <c r="Z387" s="5">
        <f t="shared" si="468"/>
        <v>5.0262666456013161</v>
      </c>
      <c r="AA387" s="5">
        <f t="shared" si="474"/>
        <v>0</v>
      </c>
      <c r="AB387" s="5">
        <f t="shared" si="457"/>
        <v>4.8901365664561771</v>
      </c>
      <c r="AC387" s="32"/>
      <c r="AD387" s="5">
        <f t="shared" si="480"/>
        <v>193299.29193091861</v>
      </c>
      <c r="AE387" s="5">
        <f t="shared" si="459"/>
        <v>-1932.9929193091862</v>
      </c>
      <c r="AF387" s="5">
        <f t="shared" si="477"/>
        <v>-21407.83454123748</v>
      </c>
      <c r="AG387" s="5">
        <f t="shared" si="483"/>
        <v>-12888.596882377933</v>
      </c>
      <c r="AH387" s="5">
        <f t="shared" si="484"/>
        <v>157069.86758799403</v>
      </c>
      <c r="AI387" s="42">
        <f t="shared" si="478"/>
        <v>0</v>
      </c>
      <c r="AJ387" s="42">
        <f t="shared" si="481"/>
        <v>18773.52700979682</v>
      </c>
      <c r="AK387" s="42">
        <f t="shared" si="485"/>
        <v>175843.39459779084</v>
      </c>
    </row>
    <row r="388" spans="1:37" ht="15" x14ac:dyDescent="0.2">
      <c r="A388" s="48"/>
      <c r="D388" s="1"/>
      <c r="E388" s="1"/>
      <c r="F388" s="1"/>
      <c r="I388" s="2">
        <f t="shared" si="463"/>
        <v>13</v>
      </c>
      <c r="J388" s="11">
        <f t="shared" si="452"/>
        <v>238051.50980604702</v>
      </c>
      <c r="K388" s="11">
        <f t="shared" si="464"/>
        <v>2380.5150980604703</v>
      </c>
      <c r="L388" s="24">
        <f t="shared" si="471"/>
        <v>26364.128307520634</v>
      </c>
      <c r="M388" s="11">
        <f t="shared" si="450"/>
        <v>602229</v>
      </c>
      <c r="N388" s="78">
        <f t="shared" si="453"/>
        <v>0</v>
      </c>
      <c r="O388" s="35">
        <f t="shared" si="454"/>
        <v>0</v>
      </c>
      <c r="P388" s="35">
        <f t="shared" si="476"/>
        <v>6.0222899999999999</v>
      </c>
      <c r="Q388">
        <f t="shared" si="456"/>
        <v>77</v>
      </c>
      <c r="R388" s="45">
        <f>1000*VLOOKUP(Q388, '[1]Mortality (Interventions) H'!$B$8:$AV$128, 40)</f>
        <v>29.101630880993426</v>
      </c>
      <c r="S388" s="46">
        <f>VLOOKUP(I388, '[1]Lapse Rates'!$A$4:$F$24, 3)</f>
        <v>1.3481251E-3</v>
      </c>
      <c r="T388" s="33">
        <f t="shared" si="482"/>
        <v>0.81200615819832278</v>
      </c>
      <c r="U388" s="33">
        <f t="shared" si="472"/>
        <v>2.3630703488981143E-2</v>
      </c>
      <c r="V388" s="39">
        <f t="shared" si="466"/>
        <v>1.0946858832217297E-3</v>
      </c>
      <c r="W388" s="32">
        <f t="shared" si="473"/>
        <v>0.78728076882611986</v>
      </c>
      <c r="X388" s="31"/>
      <c r="Y388" s="5">
        <f t="shared" si="479"/>
        <v>0</v>
      </c>
      <c r="Z388" s="5">
        <f t="shared" si="468"/>
        <v>4.8901365664561771</v>
      </c>
      <c r="AA388" s="5">
        <f t="shared" si="474"/>
        <v>0</v>
      </c>
      <c r="AB388" s="5">
        <f t="shared" si="457"/>
        <v>4.7412331012938536</v>
      </c>
      <c r="AC388" s="32"/>
      <c r="AD388" s="5">
        <f t="shared" si="480"/>
        <v>187413.37566032331</v>
      </c>
      <c r="AE388" s="5">
        <f t="shared" si="459"/>
        <v>-1874.1337566032332</v>
      </c>
      <c r="AF388" s="5">
        <f t="shared" si="477"/>
        <v>-20755.971203375313</v>
      </c>
      <c r="AG388" s="5">
        <f t="shared" si="483"/>
        <v>-14231.094931465625</v>
      </c>
      <c r="AH388" s="5">
        <f t="shared" si="484"/>
        <v>150552.17576887913</v>
      </c>
      <c r="AI388" s="42">
        <f t="shared" si="478"/>
        <v>0</v>
      </c>
      <c r="AJ388" s="42">
        <f t="shared" si="481"/>
        <v>18201.879353152108</v>
      </c>
      <c r="AK388" s="42">
        <f t="shared" si="485"/>
        <v>168754.05512203125</v>
      </c>
    </row>
    <row r="389" spans="1:37" ht="15" x14ac:dyDescent="0.2">
      <c r="A389" s="48"/>
      <c r="D389" s="1"/>
      <c r="E389" s="1"/>
      <c r="F389" s="37"/>
      <c r="I389" s="2">
        <f t="shared" si="463"/>
        <v>14</v>
      </c>
      <c r="J389" s="11">
        <f t="shared" si="452"/>
        <v>238051.50980604702</v>
      </c>
      <c r="K389" s="11">
        <f t="shared" si="464"/>
        <v>2380.5150980604703</v>
      </c>
      <c r="L389" s="24">
        <f t="shared" si="471"/>
        <v>26364.128307520634</v>
      </c>
      <c r="M389" s="11">
        <f t="shared" si="450"/>
        <v>602229</v>
      </c>
      <c r="N389" s="78">
        <f t="shared" si="453"/>
        <v>0</v>
      </c>
      <c r="O389" s="35">
        <f t="shared" si="454"/>
        <v>0</v>
      </c>
      <c r="P389" s="35">
        <f t="shared" si="476"/>
        <v>6.0222899999999999</v>
      </c>
      <c r="Q389">
        <f t="shared" si="456"/>
        <v>78</v>
      </c>
      <c r="R389" s="45">
        <f>1000*VLOOKUP(Q389, '[1]Mortality (Interventions) H'!$B$8:$AV$128, 40)</f>
        <v>32.989809139473998</v>
      </c>
      <c r="S389" s="46">
        <f>VLOOKUP(I389, '[1]Lapse Rates'!$A$4:$F$24, 3)</f>
        <v>1.1365788999999999E-3</v>
      </c>
      <c r="T389" s="33">
        <f t="shared" si="482"/>
        <v>0.78728076882611986</v>
      </c>
      <c r="U389" s="33">
        <f t="shared" si="472"/>
        <v>2.5972242302752045E-2</v>
      </c>
      <c r="V389" s="39">
        <f t="shared" si="466"/>
        <v>8.948067102235455E-4</v>
      </c>
      <c r="W389" s="32">
        <f t="shared" si="473"/>
        <v>0.76041371981314432</v>
      </c>
      <c r="X389" s="31"/>
      <c r="Y389" s="5">
        <f t="shared" si="479"/>
        <v>0</v>
      </c>
      <c r="Z389" s="5">
        <f t="shared" si="468"/>
        <v>4.7412331012938536</v>
      </c>
      <c r="AA389" s="5">
        <f t="shared" si="474"/>
        <v>0</v>
      </c>
      <c r="AB389" s="5">
        <f t="shared" si="457"/>
        <v>4.5794319406935005</v>
      </c>
      <c r="AC389" s="32"/>
      <c r="AD389" s="5">
        <f t="shared" si="480"/>
        <v>181017.63407875141</v>
      </c>
      <c r="AE389" s="5">
        <f t="shared" si="459"/>
        <v>-1810.1763407875142</v>
      </c>
      <c r="AF389" s="5">
        <f t="shared" si="477"/>
        <v>-20047.644875952781</v>
      </c>
      <c r="AG389" s="5">
        <f t="shared" si="483"/>
        <v>-15641.237509744062</v>
      </c>
      <c r="AH389" s="5">
        <f t="shared" si="484"/>
        <v>143518.57535226704</v>
      </c>
      <c r="AI389" s="42">
        <f t="shared" si="478"/>
        <v>0</v>
      </c>
      <c r="AJ389" s="42">
        <f t="shared" si="481"/>
        <v>17580.716719061493</v>
      </c>
      <c r="AK389" s="42">
        <f t="shared" si="485"/>
        <v>161099.29207132853</v>
      </c>
    </row>
    <row r="390" spans="1:37" ht="15" x14ac:dyDescent="0.2">
      <c r="A390" s="48"/>
      <c r="D390" s="1"/>
      <c r="E390" s="1"/>
      <c r="F390" s="1"/>
      <c r="I390" s="2">
        <f t="shared" si="463"/>
        <v>15</v>
      </c>
      <c r="J390" s="11">
        <f t="shared" si="452"/>
        <v>238051.50980604702</v>
      </c>
      <c r="K390" s="11">
        <f t="shared" si="464"/>
        <v>2380.5150980604703</v>
      </c>
      <c r="L390" s="24">
        <f t="shared" si="471"/>
        <v>26364.128307520634</v>
      </c>
      <c r="M390" s="11">
        <f t="shared" si="450"/>
        <v>602229</v>
      </c>
      <c r="N390" s="78">
        <f t="shared" si="453"/>
        <v>0</v>
      </c>
      <c r="O390" s="35">
        <f t="shared" si="454"/>
        <v>0</v>
      </c>
      <c r="P390" s="35">
        <f t="shared" si="476"/>
        <v>6.0222899999999999</v>
      </c>
      <c r="Q390">
        <f t="shared" si="456"/>
        <v>79</v>
      </c>
      <c r="R390" s="45">
        <f>1000*VLOOKUP(Q390, '[1]Mortality (Interventions) H'!$B$8:$AV$128, 40)</f>
        <v>37.339844473821636</v>
      </c>
      <c r="S390" s="46">
        <f>VLOOKUP(I390, '[1]Lapse Rates'!$A$4:$F$24, 3)</f>
        <v>1.0075606E-3</v>
      </c>
      <c r="T390" s="33">
        <f t="shared" si="482"/>
        <v>0.76041371981314432</v>
      </c>
      <c r="U390" s="33">
        <f t="shared" si="472"/>
        <v>2.839373003358299E-2</v>
      </c>
      <c r="V390" s="39">
        <f t="shared" si="466"/>
        <v>7.6616290378316357E-4</v>
      </c>
      <c r="W390" s="32">
        <f t="shared" si="473"/>
        <v>0.73125382687577811</v>
      </c>
      <c r="X390" s="31"/>
      <c r="Y390" s="5">
        <f t="shared" si="479"/>
        <v>0</v>
      </c>
      <c r="Z390" s="5">
        <f t="shared" si="468"/>
        <v>4.5794319406935005</v>
      </c>
      <c r="AA390" s="5">
        <f t="shared" si="474"/>
        <v>0</v>
      </c>
      <c r="AB390" s="5">
        <f t="shared" si="457"/>
        <v>4.4038226090557293</v>
      </c>
      <c r="AC390" s="32"/>
      <c r="AD390" s="5">
        <f t="shared" si="480"/>
        <v>174076.07753922869</v>
      </c>
      <c r="AE390" s="5">
        <f t="shared" si="459"/>
        <v>-1740.7607753922871</v>
      </c>
      <c r="AF390" s="5">
        <f t="shared" si="477"/>
        <v>-19278.869717118494</v>
      </c>
      <c r="AG390" s="5">
        <f t="shared" si="483"/>
        <v>-17099.52764439465</v>
      </c>
      <c r="AH390" s="5">
        <f t="shared" si="484"/>
        <v>135956.91940232326</v>
      </c>
      <c r="AI390" s="42">
        <f t="shared" si="478"/>
        <v>0</v>
      </c>
      <c r="AJ390" s="42">
        <f t="shared" si="481"/>
        <v>16906.543816805734</v>
      </c>
      <c r="AK390" s="42">
        <f t="shared" si="485"/>
        <v>152863.46321912899</v>
      </c>
    </row>
    <row r="391" spans="1:37" ht="15" x14ac:dyDescent="0.2">
      <c r="I391" s="2">
        <f t="shared" si="463"/>
        <v>16</v>
      </c>
      <c r="J391" s="11">
        <f t="shared" si="452"/>
        <v>238051.50980604702</v>
      </c>
      <c r="K391" s="11">
        <f t="shared" si="464"/>
        <v>2380.5150980604703</v>
      </c>
      <c r="L391" s="24">
        <f t="shared" si="471"/>
        <v>26364.128307520634</v>
      </c>
      <c r="M391" s="11">
        <f t="shared" si="450"/>
        <v>602229</v>
      </c>
      <c r="N391" s="78">
        <f t="shared" si="453"/>
        <v>0</v>
      </c>
      <c r="O391" s="35">
        <f t="shared" si="454"/>
        <v>0</v>
      </c>
      <c r="P391" s="35">
        <f t="shared" si="476"/>
        <v>6.0222899999999999</v>
      </c>
      <c r="Q391">
        <f t="shared" si="456"/>
        <v>80</v>
      </c>
      <c r="R391" s="45">
        <f>1000*VLOOKUP(Q391, '[1]Mortality (Interventions) H'!$B$8:$AV$128, 40)</f>
        <v>42.116534377706017</v>
      </c>
      <c r="S391" s="46">
        <f>VLOOKUP(I391, '[1]Lapse Rates'!$A$4:$F$24, 3)</f>
        <v>8.9731130000000002E-4</v>
      </c>
      <c r="T391" s="33">
        <f t="shared" si="482"/>
        <v>0.73125382687577811</v>
      </c>
      <c r="U391" s="33">
        <f t="shared" si="472"/>
        <v>3.0797876938442794E-2</v>
      </c>
      <c r="V391" s="39">
        <f t="shared" si="466"/>
        <v>6.5616232202387942E-4</v>
      </c>
      <c r="W391" s="32">
        <f t="shared" si="473"/>
        <v>0.69979978761531147</v>
      </c>
      <c r="X391" s="31"/>
      <c r="Y391" s="5">
        <f t="shared" si="479"/>
        <v>0</v>
      </c>
      <c r="Z391" s="5">
        <f t="shared" si="468"/>
        <v>4.4038226090557293</v>
      </c>
      <c r="AA391" s="5">
        <f t="shared" si="474"/>
        <v>0</v>
      </c>
      <c r="AB391" s="5">
        <f t="shared" si="457"/>
        <v>4.2143972629578137</v>
      </c>
      <c r="AC391" s="32"/>
      <c r="AD391" s="5">
        <f t="shared" si="480"/>
        <v>166588.39600377594</v>
      </c>
      <c r="AE391" s="5">
        <f t="shared" si="459"/>
        <v>-1665.8839600377596</v>
      </c>
      <c r="AF391" s="5">
        <f t="shared" si="477"/>
        <v>-18449.61139026576</v>
      </c>
      <c r="AG391" s="5">
        <f t="shared" si="483"/>
        <v>-18547.374630761464</v>
      </c>
      <c r="AH391" s="5">
        <f t="shared" si="484"/>
        <v>127925.52602271097</v>
      </c>
      <c r="AI391" s="42">
        <f t="shared" si="478"/>
        <v>0</v>
      </c>
      <c r="AJ391" s="42">
        <f t="shared" si="481"/>
        <v>16179.330446488664</v>
      </c>
      <c r="AK391" s="42">
        <f t="shared" si="485"/>
        <v>144104.85646919964</v>
      </c>
    </row>
    <row r="392" spans="1:37" ht="15" x14ac:dyDescent="0.2">
      <c r="I392" s="2">
        <f t="shared" si="463"/>
        <v>17</v>
      </c>
      <c r="J392" s="11">
        <f t="shared" si="452"/>
        <v>238051.50980604702</v>
      </c>
      <c r="K392" s="11">
        <f t="shared" si="464"/>
        <v>2380.5150980604703</v>
      </c>
      <c r="L392" s="24">
        <f t="shared" si="471"/>
        <v>26364.128307520634</v>
      </c>
      <c r="M392" s="11">
        <f t="shared" si="450"/>
        <v>602229</v>
      </c>
      <c r="N392" s="78">
        <f t="shared" si="453"/>
        <v>0</v>
      </c>
      <c r="O392" s="35">
        <f t="shared" si="454"/>
        <v>0</v>
      </c>
      <c r="P392" s="35">
        <f t="shared" si="476"/>
        <v>6.0222899999999999</v>
      </c>
      <c r="Q392">
        <f t="shared" si="456"/>
        <v>81</v>
      </c>
      <c r="R392" s="45">
        <f>1000*VLOOKUP(Q392, '[1]Mortality (Interventions) H'!$B$8:$AV$128, 40)</f>
        <v>47.396839746746288</v>
      </c>
      <c r="S392" s="46">
        <f>VLOOKUP(I392, '[1]Lapse Rates'!$A$4:$F$24, 3)</f>
        <v>7.4594940000000001E-4</v>
      </c>
      <c r="T392" s="33">
        <f t="shared" si="482"/>
        <v>0.69979978761531147</v>
      </c>
      <c r="U392" s="33">
        <f t="shared" si="472"/>
        <v>3.3168298388410011E-2</v>
      </c>
      <c r="V392" s="39">
        <f t="shared" si="466"/>
        <v>5.2201523169176898E-4</v>
      </c>
      <c r="W392" s="32">
        <f t="shared" si="473"/>
        <v>0.6661094739952097</v>
      </c>
      <c r="X392" s="31"/>
      <c r="Y392" s="5">
        <f t="shared" si="479"/>
        <v>0</v>
      </c>
      <c r="Z392" s="5">
        <f t="shared" si="468"/>
        <v>4.2143972629578137</v>
      </c>
      <c r="AA392" s="5">
        <f t="shared" si="474"/>
        <v>0</v>
      </c>
      <c r="AB392" s="5">
        <f t="shared" si="457"/>
        <v>4.0115044241466116</v>
      </c>
      <c r="AC392" s="32"/>
      <c r="AD392" s="5">
        <f t="shared" si="480"/>
        <v>158568.36598067149</v>
      </c>
      <c r="AE392" s="5">
        <f t="shared" si="459"/>
        <v>-1585.683659806715</v>
      </c>
      <c r="AF392" s="5">
        <f t="shared" si="477"/>
        <v>-17561.395639264789</v>
      </c>
      <c r="AG392" s="5">
        <f t="shared" si="483"/>
        <v>-19974.911170153773</v>
      </c>
      <c r="AH392" s="5">
        <f t="shared" si="484"/>
        <v>119446.37551144623</v>
      </c>
      <c r="AI392" s="42">
        <f t="shared" si="478"/>
        <v>0</v>
      </c>
      <c r="AJ392" s="42">
        <f t="shared" si="481"/>
        <v>15400.414568048333</v>
      </c>
      <c r="AK392" s="42">
        <f t="shared" si="485"/>
        <v>134846.79007949456</v>
      </c>
    </row>
    <row r="393" spans="1:37" ht="15" x14ac:dyDescent="0.2">
      <c r="I393" s="2">
        <f t="shared" si="463"/>
        <v>18</v>
      </c>
      <c r="J393" s="11">
        <f t="shared" si="452"/>
        <v>238051.50980604702</v>
      </c>
      <c r="K393" s="11">
        <f t="shared" si="464"/>
        <v>2380.5150980604703</v>
      </c>
      <c r="L393" s="24">
        <f t="shared" si="471"/>
        <v>26364.128307520634</v>
      </c>
      <c r="M393" s="11">
        <f t="shared" si="450"/>
        <v>602229</v>
      </c>
      <c r="N393" s="78">
        <f t="shared" si="453"/>
        <v>0</v>
      </c>
      <c r="O393" s="35">
        <f t="shared" si="454"/>
        <v>0</v>
      </c>
      <c r="P393" s="35">
        <f t="shared" si="476"/>
        <v>6.0222899999999999</v>
      </c>
      <c r="Q393">
        <f t="shared" si="456"/>
        <v>82</v>
      </c>
      <c r="R393" s="45">
        <f>1000*VLOOKUP(Q393, '[1]Mortality (Interventions) H'!$B$8:$AV$128, 40)</f>
        <v>53.364878711023003</v>
      </c>
      <c r="S393" s="46">
        <f>VLOOKUP(I393, '[1]Lapse Rates'!$A$4:$F$24, 3)</f>
        <v>5.9837330000000002E-4</v>
      </c>
      <c r="T393" s="33">
        <f t="shared" si="482"/>
        <v>0.6661094739952097</v>
      </c>
      <c r="U393" s="33">
        <f t="shared" si="472"/>
        <v>3.5546851288017697E-2</v>
      </c>
      <c r="V393" s="39">
        <f t="shared" si="466"/>
        <v>3.9858212411577785E-4</v>
      </c>
      <c r="W393" s="32">
        <f t="shared" si="473"/>
        <v>0.63016404058307618</v>
      </c>
      <c r="X393" s="31"/>
      <c r="Y393" s="5">
        <f t="shared" si="479"/>
        <v>0</v>
      </c>
      <c r="Z393" s="5">
        <f t="shared" si="468"/>
        <v>4.0115044241466116</v>
      </c>
      <c r="AA393" s="5">
        <f t="shared" si="474"/>
        <v>0</v>
      </c>
      <c r="AB393" s="5">
        <f t="shared" si="457"/>
        <v>3.7950305999630536</v>
      </c>
      <c r="AC393" s="32"/>
      <c r="AD393" s="5">
        <f t="shared" si="480"/>
        <v>150011.50128628037</v>
      </c>
      <c r="AE393" s="5">
        <f t="shared" si="459"/>
        <v>-1500.1150128628037</v>
      </c>
      <c r="AF393" s="5">
        <f t="shared" si="477"/>
        <v>-16613.725620717862</v>
      </c>
      <c r="AG393" s="5">
        <f t="shared" si="483"/>
        <v>-21407.344704331608</v>
      </c>
      <c r="AH393" s="5">
        <f t="shared" si="484"/>
        <v>110490.31594836809</v>
      </c>
      <c r="AI393" s="42">
        <f t="shared" si="478"/>
        <v>0</v>
      </c>
      <c r="AJ393" s="42">
        <f t="shared" si="481"/>
        <v>14569.360522006273</v>
      </c>
      <c r="AK393" s="42">
        <f t="shared" si="485"/>
        <v>125059.67647037437</v>
      </c>
    </row>
    <row r="394" spans="1:37" ht="15" x14ac:dyDescent="0.2">
      <c r="I394" s="2">
        <f t="shared" si="463"/>
        <v>19</v>
      </c>
      <c r="J394" s="11">
        <f t="shared" si="452"/>
        <v>238051.50980604702</v>
      </c>
      <c r="K394" s="11">
        <f t="shared" si="464"/>
        <v>2380.5150980604703</v>
      </c>
      <c r="L394" s="24">
        <f t="shared" si="471"/>
        <v>26364.128307520634</v>
      </c>
      <c r="M394" s="11">
        <f t="shared" si="450"/>
        <v>602229</v>
      </c>
      <c r="N394" s="78">
        <f t="shared" si="453"/>
        <v>0</v>
      </c>
      <c r="O394" s="35">
        <f t="shared" si="454"/>
        <v>0</v>
      </c>
      <c r="P394" s="35">
        <f t="shared" si="476"/>
        <v>6.0222899999999999</v>
      </c>
      <c r="Q394">
        <f t="shared" si="456"/>
        <v>83</v>
      </c>
      <c r="R394" s="45">
        <f>1000*VLOOKUP(Q394, '[1]Mortality (Interventions) H'!$B$8:$AV$128, 40)</f>
        <v>60.102257429861659</v>
      </c>
      <c r="S394" s="46">
        <f>VLOOKUP(I394, '[1]Lapse Rates'!$A$4:$F$24, 3)</f>
        <v>4.66450453E-2</v>
      </c>
      <c r="T394" s="33">
        <f t="shared" si="482"/>
        <v>0.63016404058307618</v>
      </c>
      <c r="U394" s="33">
        <f t="shared" si="472"/>
        <v>3.7874281390165833E-2</v>
      </c>
      <c r="V394" s="39">
        <f t="shared" si="466"/>
        <v>2.9394030219428626E-2</v>
      </c>
      <c r="W394" s="32">
        <f t="shared" si="473"/>
        <v>0.56289572897348172</v>
      </c>
      <c r="X394" s="31"/>
      <c r="Y394" s="5">
        <f t="shared" si="479"/>
        <v>0</v>
      </c>
      <c r="Z394" s="5">
        <f t="shared" si="468"/>
        <v>3.7950305999630536</v>
      </c>
      <c r="AA394" s="5">
        <f t="shared" si="474"/>
        <v>0</v>
      </c>
      <c r="AB394" s="5">
        <f t="shared" si="457"/>
        <v>3.3899213196397091</v>
      </c>
      <c r="AC394" s="32"/>
      <c r="AD394" s="5">
        <f t="shared" si="480"/>
        <v>133998.17814551276</v>
      </c>
      <c r="AE394" s="5">
        <f t="shared" si="459"/>
        <v>-1339.9817814551277</v>
      </c>
      <c r="AF394" s="5">
        <f t="shared" si="477"/>
        <v>-14840.255222412232</v>
      </c>
      <c r="AG394" s="5">
        <f t="shared" si="483"/>
        <v>-22808.990607318181</v>
      </c>
      <c r="AH394" s="5">
        <f t="shared" si="484"/>
        <v>95008.950534327218</v>
      </c>
      <c r="AI394" s="42">
        <f t="shared" si="478"/>
        <v>0</v>
      </c>
      <c r="AJ394" s="42">
        <f t="shared" si="481"/>
        <v>13014.141355815909</v>
      </c>
      <c r="AK394" s="42">
        <f t="shared" si="485"/>
        <v>108023.09189014313</v>
      </c>
    </row>
    <row r="395" spans="1:37" ht="15" x14ac:dyDescent="0.2">
      <c r="I395" s="2">
        <f t="shared" si="463"/>
        <v>20</v>
      </c>
      <c r="J395" s="11">
        <f t="shared" si="452"/>
        <v>238051.50980604702</v>
      </c>
      <c r="K395" s="11">
        <f t="shared" si="464"/>
        <v>2380.5150980604703</v>
      </c>
      <c r="L395" s="24">
        <f t="shared" si="471"/>
        <v>26364.128307520634</v>
      </c>
      <c r="M395" s="11">
        <f t="shared" si="450"/>
        <v>602229</v>
      </c>
      <c r="N395" s="78">
        <f t="shared" si="453"/>
        <v>0</v>
      </c>
      <c r="O395" s="35">
        <f t="shared" si="454"/>
        <v>0</v>
      </c>
      <c r="P395" s="35">
        <f t="shared" si="476"/>
        <v>6.0222899999999999</v>
      </c>
      <c r="Q395">
        <f t="shared" si="456"/>
        <v>84</v>
      </c>
      <c r="R395" s="45">
        <f>1000*VLOOKUP(Q395, '[1]Mortality (Interventions) H'!$B$8:$AV$128, 40)</f>
        <v>67.735034055233228</v>
      </c>
      <c r="S395" s="46">
        <f>VLOOKUP(I395, '[1]Lapse Rates'!$A$4:$F$24, 3)</f>
        <v>0</v>
      </c>
      <c r="T395" s="33">
        <f t="shared" si="482"/>
        <v>0.56289572897348172</v>
      </c>
      <c r="U395" s="33">
        <f t="shared" si="472"/>
        <v>3.8127761371564123E-2</v>
      </c>
      <c r="V395" s="39">
        <f t="shared" si="466"/>
        <v>0</v>
      </c>
      <c r="W395" s="32">
        <f t="shared" si="473"/>
        <v>0.52476796760191757</v>
      </c>
      <c r="X395" s="31"/>
      <c r="Y395" s="5">
        <f t="shared" si="479"/>
        <v>0</v>
      </c>
      <c r="Z395" s="5">
        <f t="shared" si="468"/>
        <v>3.3899213196397091</v>
      </c>
      <c r="AA395" s="5">
        <f t="shared" si="474"/>
        <v>0</v>
      </c>
      <c r="AB395" s="5">
        <f t="shared" si="457"/>
        <v>3.1603048836093524</v>
      </c>
      <c r="AC395" s="32"/>
      <c r="AD395" s="5">
        <f>$W395*J395</f>
        <v>124921.80698548724</v>
      </c>
      <c r="AE395" s="5">
        <f t="shared" si="459"/>
        <v>-1249.2180698548725</v>
      </c>
      <c r="AF395" s="5">
        <f t="shared" si="477"/>
        <v>-13835.050029533786</v>
      </c>
      <c r="AG395" s="5">
        <f t="shared" si="483"/>
        <v>-22961.643603035689</v>
      </c>
      <c r="AH395" s="5">
        <f t="shared" si="484"/>
        <v>86875.895283062899</v>
      </c>
      <c r="AI395" s="42">
        <f t="shared" si="478"/>
        <v>0</v>
      </c>
      <c r="AJ395" s="42">
        <f t="shared" si="481"/>
        <v>12132.613523904993</v>
      </c>
      <c r="AK395" s="42">
        <f t="shared" si="485"/>
        <v>99008.50880696789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4114378.886798434</v>
      </c>
      <c r="AE398" s="21">
        <f t="shared" ref="AE398:AK398" si="486">SUM(AE375:AE395)</f>
        <v>-131630.39587958125</v>
      </c>
      <c r="AF398" s="21">
        <f t="shared" si="486"/>
        <v>-436742.95094174298</v>
      </c>
      <c r="AG398" s="21">
        <f t="shared" si="486"/>
        <v>-249784.42944320603</v>
      </c>
      <c r="AH398" s="21">
        <f t="shared" si="486"/>
        <v>3296221.1105339038</v>
      </c>
      <c r="AI398" s="21">
        <f t="shared" si="486"/>
        <v>0</v>
      </c>
      <c r="AJ398" s="21">
        <f t="shared" si="486"/>
        <v>376705.81596585235</v>
      </c>
      <c r="AK398" s="21">
        <f t="shared" si="486"/>
        <v>3672926.9264997561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2042348.7660904378</v>
      </c>
      <c r="AE400" s="21">
        <f t="shared" ref="AE400:AK400" si="487">AE375+NPV($D$6,AE376:AE395)</f>
        <v>-111120.34562034933</v>
      </c>
      <c r="AF400" s="21">
        <f t="shared" si="487"/>
        <v>-209594.80259828188</v>
      </c>
      <c r="AG400" s="21">
        <f t="shared" si="487"/>
        <v>-82576.854107057836</v>
      </c>
      <c r="AH400" s="21">
        <f t="shared" si="487"/>
        <v>1639056.7637647483</v>
      </c>
      <c r="AI400" s="21">
        <f t="shared" si="487"/>
        <v>0</v>
      </c>
      <c r="AJ400" s="21">
        <f t="shared" si="487"/>
        <v>175446.36854621605</v>
      </c>
      <c r="AK400" s="21">
        <f t="shared" si="487"/>
        <v>1814503.1323109639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3046609.2274647546</v>
      </c>
      <c r="AE402" s="21">
        <f t="shared" ref="AE402:AK402" si="488">AE375+NPV($D$7,AE376:AE395)</f>
        <v>-121035.41303317847</v>
      </c>
      <c r="AF402" s="21">
        <f t="shared" si="488"/>
        <v>-319403.85596766486</v>
      </c>
      <c r="AG402" s="21">
        <f t="shared" si="488"/>
        <v>-158414.22796336547</v>
      </c>
      <c r="AH402" s="21">
        <f t="shared" si="488"/>
        <v>2447755.7305005454</v>
      </c>
      <c r="AI402" s="21">
        <f t="shared" si="488"/>
        <v>0</v>
      </c>
      <c r="AJ402" s="21">
        <f t="shared" si="488"/>
        <v>272994.22829804412</v>
      </c>
      <c r="AK402" s="21">
        <f t="shared" si="488"/>
        <v>2720749.9587985892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244824.70283115606</v>
      </c>
    </row>
    <row r="405" spans="1:39" ht="15" x14ac:dyDescent="0.2">
      <c r="G405" s="58" t="s">
        <v>122</v>
      </c>
      <c r="H405" s="57"/>
      <c r="I405" s="57"/>
      <c r="J405" s="11">
        <f>H$404</f>
        <v>244824.70283115606</v>
      </c>
      <c r="K405" s="11">
        <f>J405*$C$10</f>
        <v>97929.881132462426</v>
      </c>
      <c r="L405" s="24">
        <f>$C$414</f>
        <v>34267.164563431863</v>
      </c>
      <c r="M405" s="11">
        <f t="shared" ref="M405:M425" si="48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90">O405*W405</f>
        <v>0</v>
      </c>
      <c r="AB405" s="5">
        <f>P405*W405</f>
        <v>6.0222899999999999</v>
      </c>
      <c r="AC405" s="32"/>
      <c r="AD405" s="5">
        <f>$W405*J405</f>
        <v>244824.70283115606</v>
      </c>
      <c r="AE405" s="5">
        <f>-$W405*K405</f>
        <v>-97929.881132462426</v>
      </c>
      <c r="AF405" s="5">
        <f>-$W405*L405</f>
        <v>-34267.164563431863</v>
      </c>
      <c r="AG405" s="5"/>
      <c r="AH405" s="5">
        <f>SUM(AD405:AG405)</f>
        <v>112627.65713526175</v>
      </c>
      <c r="AI405" s="42">
        <f>Y405-AA405</f>
        <v>0</v>
      </c>
      <c r="AJ405" s="42"/>
      <c r="AK405" s="42">
        <f>SUM(AH405:AJ405)</f>
        <v>112627.65713526175</v>
      </c>
      <c r="AL405" s="6" t="s">
        <v>39</v>
      </c>
      <c r="AM405" s="36">
        <f>AK432</f>
        <v>2730354.9840886053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91">H$404</f>
        <v>244824.70283115606</v>
      </c>
      <c r="K406" s="11"/>
      <c r="L406" s="24"/>
      <c r="M406" s="11">
        <f t="shared" si="489"/>
        <v>602229</v>
      </c>
      <c r="N406" s="78">
        <f t="shared" ref="N406:N425" si="492">N374</f>
        <v>0</v>
      </c>
      <c r="O406" s="35">
        <f t="shared" ref="O406:O425" si="493">M406*N406/1000</f>
        <v>0</v>
      </c>
      <c r="P406" s="35">
        <f t="shared" ref="P406:P407" si="494">$H$14*M406/1000</f>
        <v>6.0222899999999999</v>
      </c>
      <c r="Q406">
        <f t="shared" ref="Q406:Q425" si="495">Q5</f>
        <v>65</v>
      </c>
      <c r="R406" s="45">
        <f>1000*VLOOKUP(Q406, '[1]Mortality (Interventions) H'!$B$8:$AV$128, 43)</f>
        <v>9.3911936523500081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9.3911936523500082E-3</v>
      </c>
      <c r="V406" s="39">
        <f>MIN(S406*T406,T406-U406)</f>
        <v>3.4608985999999998E-3</v>
      </c>
      <c r="W406" s="32">
        <f>T406-SUM(U406:V406)</f>
        <v>0.98714790774765004</v>
      </c>
      <c r="X406" s="32"/>
      <c r="Y406" s="5">
        <f>AA405</f>
        <v>0</v>
      </c>
      <c r="Z406" s="5">
        <f>AB405</f>
        <v>6.0222899999999999</v>
      </c>
      <c r="AA406" s="5">
        <f t="shared" si="490"/>
        <v>0</v>
      </c>
      <c r="AB406" s="5">
        <f t="shared" ref="AB406:AB425" si="496">P406*W406</f>
        <v>5.9448909733495956</v>
      </c>
      <c r="AC406" s="32"/>
      <c r="AD406" s="5">
        <f t="shared" ref="AD406:AD408" si="497">$W406*J406</f>
        <v>241678.19316471586</v>
      </c>
      <c r="AE406" s="5">
        <f t="shared" ref="AE406:AE425" si="498">-$W406*K406</f>
        <v>0</v>
      </c>
      <c r="AF406" s="5">
        <f t="shared" ref="AF406:AF407" si="499">-$W406*L406</f>
        <v>0</v>
      </c>
      <c r="AG406" s="5">
        <f>-U406*M406</f>
        <v>-5655.6491620610932</v>
      </c>
      <c r="AH406" s="5">
        <f t="shared" ref="AH406:AH414" si="500">SUM(AD406:AG406)</f>
        <v>236022.54400265476</v>
      </c>
      <c r="AI406" s="42">
        <f>-M406*$W405*(N406-N405)/1000</f>
        <v>0</v>
      </c>
      <c r="AJ406" s="42">
        <f>$D$6*SUM(Y406:Z406,AD406:AE406)</f>
        <v>23709.221536107627</v>
      </c>
      <c r="AK406" s="42">
        <f t="shared" ref="AK406" si="501">SUM(AH406:AJ406)</f>
        <v>259731.76553876238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502">I406+1</f>
        <v>2</v>
      </c>
      <c r="J407" s="11">
        <f t="shared" si="491"/>
        <v>244824.70283115606</v>
      </c>
      <c r="K407" s="11">
        <f t="shared" ref="K407:K425" si="503">J407*$C$11</f>
        <v>2448.2470283115608</v>
      </c>
      <c r="L407" s="24">
        <f>$C$415</f>
        <v>26922.423478497185</v>
      </c>
      <c r="M407" s="11">
        <f t="shared" si="489"/>
        <v>602229</v>
      </c>
      <c r="N407" s="78">
        <f t="shared" si="492"/>
        <v>0</v>
      </c>
      <c r="O407" s="35">
        <f t="shared" si="493"/>
        <v>0</v>
      </c>
      <c r="P407" s="35">
        <f t="shared" si="494"/>
        <v>6.0222899999999999</v>
      </c>
      <c r="Q407">
        <f t="shared" si="495"/>
        <v>66</v>
      </c>
      <c r="R407" s="45">
        <f>1000*VLOOKUP(Q407, '[1]Mortality (Interventions) H'!$B$8:$AV$128, 43)</f>
        <v>10.323025324621856</v>
      </c>
      <c r="S407" s="46">
        <f>VLOOKUP(I407, '[1]Lapse Rates'!$A$4:$F$24, 3)</f>
        <v>3.2267923000000001E-3</v>
      </c>
      <c r="T407" s="33">
        <f t="shared" ref="T407:T409" si="504">W406</f>
        <v>0.98714790774765004</v>
      </c>
      <c r="U407" s="33">
        <f>T407*R407/1000</f>
        <v>1.0190352850826472E-2</v>
      </c>
      <c r="V407" s="39">
        <f t="shared" ref="V407:V425" si="505">MIN(S407*T407,T407-U407)</f>
        <v>3.1853212676812275E-3</v>
      </c>
      <c r="W407" s="32">
        <f>T407-SUM(U407:V407)</f>
        <v>0.97377223362914234</v>
      </c>
      <c r="X407" s="32"/>
      <c r="Y407" s="5">
        <f t="shared" ref="Y407:Y408" si="506">AA406</f>
        <v>0</v>
      </c>
      <c r="Z407" s="5">
        <f t="shared" ref="Z407:Z425" si="507">AB406</f>
        <v>5.9448909733495956</v>
      </c>
      <c r="AA407" s="5">
        <f>O407*W407</f>
        <v>0</v>
      </c>
      <c r="AB407" s="5">
        <f t="shared" si="496"/>
        <v>5.8643387848624471</v>
      </c>
      <c r="AC407" s="32"/>
      <c r="AD407" s="5">
        <f t="shared" si="497"/>
        <v>238403.49772348584</v>
      </c>
      <c r="AE407" s="5">
        <f t="shared" si="498"/>
        <v>-2384.0349772348586</v>
      </c>
      <c r="AF407" s="5">
        <f t="shared" si="499"/>
        <v>-26216.308445365867</v>
      </c>
      <c r="AG407" s="5">
        <f t="shared" ref="AG407:AG410" si="508">-U407*M407</f>
        <v>-6136.9260070003747</v>
      </c>
      <c r="AH407" s="5">
        <f t="shared" si="500"/>
        <v>203666.22829388472</v>
      </c>
      <c r="AI407" s="42">
        <f>-M407*($W406*N407-$W405*N406)/1000</f>
        <v>0</v>
      </c>
      <c r="AJ407" s="42">
        <f t="shared" ref="AJ407:AJ408" si="509">$D$6*SUM(Y407:Z407,AD407:AE407)</f>
        <v>23154.092489211707</v>
      </c>
      <c r="AK407" s="42">
        <f>SUM(AH407:AJ407)</f>
        <v>226820.32078309642</v>
      </c>
      <c r="AL407" s="48" t="s">
        <v>59</v>
      </c>
      <c r="AM407" s="54">
        <f>AK432/AD432</f>
        <v>0.88828910688689566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502"/>
        <v>3</v>
      </c>
      <c r="J408" s="11">
        <f t="shared" si="491"/>
        <v>244824.70283115606</v>
      </c>
      <c r="K408" s="11">
        <f t="shared" si="503"/>
        <v>2448.2470283115608</v>
      </c>
      <c r="L408" s="24">
        <f t="shared" ref="L408:L425" si="510">$C$415</f>
        <v>26922.423478497185</v>
      </c>
      <c r="M408" s="11">
        <f t="shared" si="489"/>
        <v>602229</v>
      </c>
      <c r="N408" s="78">
        <f t="shared" si="492"/>
        <v>0</v>
      </c>
      <c r="O408" s="35">
        <f t="shared" si="493"/>
        <v>0</v>
      </c>
      <c r="P408" s="35">
        <f>$H$14*M408/1000</f>
        <v>6.0222899999999999</v>
      </c>
      <c r="Q408">
        <f t="shared" si="495"/>
        <v>67</v>
      </c>
      <c r="R408" s="45">
        <f>1000*VLOOKUP(Q408, '[1]Mortality (Interventions) H'!$B$8:$AV$128, 43)</f>
        <v>11.319292788678373</v>
      </c>
      <c r="S408" s="46">
        <f>VLOOKUP(I408, '[1]Lapse Rates'!$A$4:$F$24, 3)</f>
        <v>2.9657235000000001E-3</v>
      </c>
      <c r="T408" s="33">
        <f t="shared" si="504"/>
        <v>0.97377223362914234</v>
      </c>
      <c r="U408" s="33">
        <f t="shared" ref="U408:U425" si="511">T408*R408/1000</f>
        <v>1.1022413021933582E-2</v>
      </c>
      <c r="V408" s="39">
        <f t="shared" si="505"/>
        <v>2.8879391969214379E-3</v>
      </c>
      <c r="W408" s="32">
        <f t="shared" ref="W408:W425" si="512">T408-SUM(U408:V408)</f>
        <v>0.95986188141028728</v>
      </c>
      <c r="X408" s="32"/>
      <c r="Y408" s="5">
        <f t="shared" si="506"/>
        <v>0</v>
      </c>
      <c r="Z408" s="5">
        <f t="shared" si="507"/>
        <v>5.8643387848624471</v>
      </c>
      <c r="AA408" s="5">
        <f t="shared" ref="AA408:AA425" si="513">O408*W408</f>
        <v>0</v>
      </c>
      <c r="AB408" s="5">
        <f t="shared" si="496"/>
        <v>5.7805666097983588</v>
      </c>
      <c r="AC408" s="32"/>
      <c r="AD408" s="5">
        <f t="shared" si="497"/>
        <v>234997.89987522794</v>
      </c>
      <c r="AE408" s="5">
        <f t="shared" si="498"/>
        <v>-2349.9789987522795</v>
      </c>
      <c r="AF408" s="5">
        <f>-$W408*L408</f>
        <v>-25841.8080521948</v>
      </c>
      <c r="AG408" s="5">
        <f t="shared" si="508"/>
        <v>-6638.0167717860386</v>
      </c>
      <c r="AH408" s="5">
        <f t="shared" si="500"/>
        <v>200168.09605249483</v>
      </c>
      <c r="AI408" s="42">
        <f>-M408*($W407*N408-$W406*N407)/1000</f>
        <v>0</v>
      </c>
      <c r="AJ408" s="42">
        <f t="shared" si="509"/>
        <v>22823.336329617057</v>
      </c>
      <c r="AK408" s="42">
        <f t="shared" ref="AK408:AK415" si="514">SUM(AH408:AJ408)</f>
        <v>222991.4323821119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502"/>
        <v>4</v>
      </c>
      <c r="J409" s="11">
        <f t="shared" si="491"/>
        <v>244824.70283115606</v>
      </c>
      <c r="K409" s="11">
        <f t="shared" si="503"/>
        <v>2448.2470283115608</v>
      </c>
      <c r="L409" s="24">
        <f t="shared" si="510"/>
        <v>26922.423478497185</v>
      </c>
      <c r="M409" s="11">
        <f t="shared" si="489"/>
        <v>602229</v>
      </c>
      <c r="N409" s="78">
        <f t="shared" si="492"/>
        <v>0</v>
      </c>
      <c r="O409" s="35">
        <f t="shared" si="493"/>
        <v>0</v>
      </c>
      <c r="P409" s="35">
        <f t="shared" ref="P409:P425" si="515">$H$14*M409/1000</f>
        <v>6.0222899999999999</v>
      </c>
      <c r="Q409">
        <f t="shared" si="495"/>
        <v>68</v>
      </c>
      <c r="R409" s="45">
        <f>1000*VLOOKUP(Q409, '[1]Mortality (Interventions) H'!$B$8:$AV$128, 43)</f>
        <v>12.380342562935184</v>
      </c>
      <c r="S409" s="46">
        <f>VLOOKUP(I409, '[1]Lapse Rates'!$A$4:$F$24, 3)</f>
        <v>2.7812204999999998E-3</v>
      </c>
      <c r="T409" s="33">
        <f t="shared" si="504"/>
        <v>0.95986188141028728</v>
      </c>
      <c r="U409" s="33">
        <f t="shared" si="511"/>
        <v>1.1883418904962823E-2</v>
      </c>
      <c r="V409" s="39">
        <f t="shared" si="505"/>
        <v>2.6695875417468598E-3</v>
      </c>
      <c r="W409" s="32">
        <f t="shared" si="512"/>
        <v>0.94530887496357763</v>
      </c>
      <c r="X409" s="32"/>
      <c r="Y409" s="5">
        <f>AA408</f>
        <v>0</v>
      </c>
      <c r="Z409" s="5">
        <f t="shared" si="507"/>
        <v>5.7805666097983588</v>
      </c>
      <c r="AA409" s="5">
        <f t="shared" si="513"/>
        <v>0</v>
      </c>
      <c r="AB409" s="5">
        <f t="shared" si="496"/>
        <v>5.6929241846044034</v>
      </c>
      <c r="AC409" s="32"/>
      <c r="AD409" s="5">
        <f>$W409*J409</f>
        <v>231434.96439661234</v>
      </c>
      <c r="AE409" s="5">
        <f t="shared" si="498"/>
        <v>-2314.3496439661239</v>
      </c>
      <c r="AF409" s="5">
        <f t="shared" ref="AF409:AF425" si="516">-$W409*L409</f>
        <v>-25450.005849751182</v>
      </c>
      <c r="AG409" s="5">
        <f t="shared" si="508"/>
        <v>-7156.539483716856</v>
      </c>
      <c r="AH409" s="5">
        <f t="shared" si="500"/>
        <v>196514.06941917818</v>
      </c>
      <c r="AI409" s="42">
        <f t="shared" ref="AI409:AI425" si="517">-M409*($W408*N409-$W407*N408)/1000</f>
        <v>0</v>
      </c>
      <c r="AJ409" s="42">
        <f>$D$6*SUM(Y409:Z409,AD409:AE409)</f>
        <v>22477.299380819015</v>
      </c>
      <c r="AK409" s="42">
        <f t="shared" si="514"/>
        <v>218991.3687999972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502"/>
        <v>5</v>
      </c>
      <c r="J410" s="11">
        <f t="shared" si="491"/>
        <v>244824.70283115606</v>
      </c>
      <c r="K410" s="11">
        <f t="shared" si="503"/>
        <v>2448.2470283115608</v>
      </c>
      <c r="L410" s="24">
        <f t="shared" si="510"/>
        <v>26922.423478497185</v>
      </c>
      <c r="M410" s="11">
        <f t="shared" si="489"/>
        <v>602229</v>
      </c>
      <c r="N410" s="78">
        <f t="shared" si="492"/>
        <v>0</v>
      </c>
      <c r="O410" s="35">
        <f t="shared" si="493"/>
        <v>0</v>
      </c>
      <c r="P410" s="35">
        <f t="shared" si="515"/>
        <v>6.0222899999999999</v>
      </c>
      <c r="Q410">
        <f t="shared" si="495"/>
        <v>69</v>
      </c>
      <c r="R410" s="45">
        <f>1000*VLOOKUP(Q410, '[1]Mortality (Interventions) H'!$B$8:$AV$128, 43)</f>
        <v>13.575372158594284</v>
      </c>
      <c r="S410" s="46">
        <f>VLOOKUP(I410, '[1]Lapse Rates'!$A$4:$F$24, 3)</f>
        <v>2.4845683E-3</v>
      </c>
      <c r="T410" s="33">
        <f>W409</f>
        <v>0.94530887496357763</v>
      </c>
      <c r="U410" s="33">
        <f t="shared" si="511"/>
        <v>1.2832919782452636E-2</v>
      </c>
      <c r="V410" s="39">
        <f t="shared" si="505"/>
        <v>2.3486844644431686E-3</v>
      </c>
      <c r="W410" s="32">
        <f t="shared" si="512"/>
        <v>0.93012727071668178</v>
      </c>
      <c r="X410" s="32"/>
      <c r="Y410" s="5">
        <f t="shared" ref="Y410:Y425" si="518">AA409</f>
        <v>0</v>
      </c>
      <c r="Z410" s="5">
        <f t="shared" si="507"/>
        <v>5.6929241846044034</v>
      </c>
      <c r="AA410" s="5">
        <f t="shared" si="513"/>
        <v>0</v>
      </c>
      <c r="AB410" s="5">
        <f t="shared" si="496"/>
        <v>5.6014961611643654</v>
      </c>
      <c r="AC410" s="32"/>
      <c r="AD410" s="5">
        <f t="shared" ref="AD410:AD424" si="519">$W410*J410</f>
        <v>227718.13264836586</v>
      </c>
      <c r="AE410" s="5">
        <f t="shared" si="498"/>
        <v>-2277.1813264836587</v>
      </c>
      <c r="AF410" s="5">
        <f t="shared" si="516"/>
        <v>-25041.280271133302</v>
      </c>
      <c r="AG410" s="5">
        <f t="shared" si="508"/>
        <v>-7728.3564476666679</v>
      </c>
      <c r="AH410" s="5">
        <f t="shared" si="500"/>
        <v>192671.31460308222</v>
      </c>
      <c r="AI410" s="42">
        <f t="shared" si="517"/>
        <v>0</v>
      </c>
      <c r="AJ410" s="42">
        <f t="shared" ref="AJ410:AJ425" si="520">$D$6*SUM(Y410:Z410,AD410:AE410)</f>
        <v>22116.315800539156</v>
      </c>
      <c r="AK410" s="42">
        <f t="shared" si="514"/>
        <v>214787.63040362138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502"/>
        <v>6</v>
      </c>
      <c r="J411" s="11">
        <f t="shared" si="491"/>
        <v>244824.70283115606</v>
      </c>
      <c r="K411" s="11">
        <f t="shared" si="503"/>
        <v>2448.2470283115608</v>
      </c>
      <c r="L411" s="24">
        <f t="shared" si="510"/>
        <v>26922.423478497185</v>
      </c>
      <c r="M411" s="11">
        <f t="shared" si="489"/>
        <v>602229</v>
      </c>
      <c r="N411" s="78">
        <f t="shared" si="492"/>
        <v>0</v>
      </c>
      <c r="O411" s="35">
        <f t="shared" si="493"/>
        <v>0</v>
      </c>
      <c r="P411" s="35">
        <f t="shared" si="515"/>
        <v>6.0222899999999999</v>
      </c>
      <c r="Q411">
        <f t="shared" si="495"/>
        <v>70</v>
      </c>
      <c r="R411" s="45">
        <f>1000*VLOOKUP(Q411, '[1]Mortality (Interventions) H'!$B$8:$AV$128, 43)</f>
        <v>15.082223332535555</v>
      </c>
      <c r="S411" s="46">
        <f>VLOOKUP(I411, '[1]Lapse Rates'!$A$4:$F$24, 3)</f>
        <v>2.4510465999999999E-3</v>
      </c>
      <c r="T411" s="33">
        <f t="shared" ref="T411:T425" si="521">W410</f>
        <v>0.93012727071668178</v>
      </c>
      <c r="U411" s="33">
        <f t="shared" si="511"/>
        <v>1.4028387224630753E-2</v>
      </c>
      <c r="V411" s="39">
        <f t="shared" si="505"/>
        <v>2.2797852844574024E-3</v>
      </c>
      <c r="W411" s="32">
        <f t="shared" si="512"/>
        <v>0.91381909820759366</v>
      </c>
      <c r="X411" s="32"/>
      <c r="Y411" s="5">
        <f t="shared" si="518"/>
        <v>0</v>
      </c>
      <c r="Z411" s="5">
        <f t="shared" si="507"/>
        <v>5.6014961611643654</v>
      </c>
      <c r="AA411" s="5">
        <f t="shared" si="513"/>
        <v>0</v>
      </c>
      <c r="AB411" s="5">
        <f t="shared" si="496"/>
        <v>5.5032836169446089</v>
      </c>
      <c r="AC411" s="32"/>
      <c r="AD411" s="5">
        <f t="shared" si="519"/>
        <v>223725.48916010914</v>
      </c>
      <c r="AE411" s="5">
        <f t="shared" si="498"/>
        <v>-2237.2548916010915</v>
      </c>
      <c r="AF411" s="5">
        <f t="shared" si="516"/>
        <v>-24602.224744683244</v>
      </c>
      <c r="AG411" s="5">
        <f>-U411*M411</f>
        <v>-8448.3016099021534</v>
      </c>
      <c r="AH411" s="5">
        <f t="shared" si="500"/>
        <v>188437.70791392264</v>
      </c>
      <c r="AI411" s="42">
        <f t="shared" si="517"/>
        <v>0</v>
      </c>
      <c r="AJ411" s="42">
        <f t="shared" si="520"/>
        <v>21728.545288514051</v>
      </c>
      <c r="AK411" s="42">
        <f t="shared" si="514"/>
        <v>210166.2532024367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502"/>
        <v>7</v>
      </c>
      <c r="J412" s="11">
        <f t="shared" si="491"/>
        <v>244824.70283115606</v>
      </c>
      <c r="K412" s="11">
        <f t="shared" si="503"/>
        <v>2448.2470283115608</v>
      </c>
      <c r="L412" s="24">
        <f t="shared" si="510"/>
        <v>26922.423478497185</v>
      </c>
      <c r="M412" s="11">
        <f t="shared" si="489"/>
        <v>602229</v>
      </c>
      <c r="N412" s="78">
        <f t="shared" si="492"/>
        <v>0</v>
      </c>
      <c r="O412" s="35">
        <f t="shared" si="493"/>
        <v>0</v>
      </c>
      <c r="P412" s="35">
        <f t="shared" si="515"/>
        <v>6.0222899999999999</v>
      </c>
      <c r="Q412">
        <f t="shared" si="495"/>
        <v>71</v>
      </c>
      <c r="R412" s="45">
        <f>1000*VLOOKUP(Q412, '[1]Mortality (Interventions) H'!$B$8:$AV$128, 43)</f>
        <v>16.643466403697513</v>
      </c>
      <c r="S412" s="46">
        <f>VLOOKUP(I412, '[1]Lapse Rates'!$A$4:$F$24, 3)</f>
        <v>2.2232648999999998E-3</v>
      </c>
      <c r="T412" s="33">
        <f t="shared" si="521"/>
        <v>0.91381909820759366</v>
      </c>
      <c r="U412" s="33">
        <f t="shared" si="511"/>
        <v>1.5209117460075243E-2</v>
      </c>
      <c r="V412" s="39">
        <f t="shared" si="505"/>
        <v>2.0316619259945958E-3</v>
      </c>
      <c r="W412" s="32">
        <f t="shared" si="512"/>
        <v>0.89657831882152383</v>
      </c>
      <c r="X412" s="32"/>
      <c r="Y412" s="5">
        <f t="shared" si="518"/>
        <v>0</v>
      </c>
      <c r="Z412" s="5">
        <f t="shared" si="507"/>
        <v>5.5032836169446089</v>
      </c>
      <c r="AA412" s="5">
        <f t="shared" si="513"/>
        <v>0</v>
      </c>
      <c r="AB412" s="5">
        <f t="shared" si="496"/>
        <v>5.399454643655675</v>
      </c>
      <c r="AC412" s="32"/>
      <c r="AD412" s="5">
        <f t="shared" si="519"/>
        <v>219504.52047033707</v>
      </c>
      <c r="AE412" s="5">
        <f t="shared" si="498"/>
        <v>-2195.0452047033709</v>
      </c>
      <c r="AF412" s="5">
        <f t="shared" si="516"/>
        <v>-24138.061180952129</v>
      </c>
      <c r="AG412" s="5">
        <f t="shared" ref="AG412:AG425" si="522">-U412*M412</f>
        <v>-9159.3715988636541</v>
      </c>
      <c r="AH412" s="5">
        <f t="shared" si="500"/>
        <v>184012.04248581792</v>
      </c>
      <c r="AI412" s="42">
        <f t="shared" si="517"/>
        <v>0</v>
      </c>
      <c r="AJ412" s="42">
        <f t="shared" si="520"/>
        <v>21318.599395681489</v>
      </c>
      <c r="AK412" s="42">
        <f t="shared" si="514"/>
        <v>205330.64188149941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502"/>
        <v>8</v>
      </c>
      <c r="J413" s="11">
        <f t="shared" si="491"/>
        <v>244824.70283115606</v>
      </c>
      <c r="K413" s="11">
        <f t="shared" si="503"/>
        <v>2448.2470283115608</v>
      </c>
      <c r="L413" s="24">
        <f t="shared" si="510"/>
        <v>26922.423478497185</v>
      </c>
      <c r="M413" s="11">
        <f t="shared" si="489"/>
        <v>602229</v>
      </c>
      <c r="N413" s="78">
        <f t="shared" si="492"/>
        <v>0</v>
      </c>
      <c r="O413" s="35">
        <f t="shared" si="493"/>
        <v>0</v>
      </c>
      <c r="P413" s="35">
        <f t="shared" si="515"/>
        <v>6.0222899999999999</v>
      </c>
      <c r="Q413">
        <f t="shared" si="495"/>
        <v>72</v>
      </c>
      <c r="R413" s="45">
        <f>1000*VLOOKUP(Q413, '[1]Mortality (Interventions) H'!$B$8:$AV$128, 43)</f>
        <v>18.444741569651395</v>
      </c>
      <c r="S413" s="46">
        <f>VLOOKUP(I413, '[1]Lapse Rates'!$A$4:$F$24, 3)</f>
        <v>2.1873403E-3</v>
      </c>
      <c r="T413" s="33">
        <f t="shared" si="521"/>
        <v>0.89657831882152383</v>
      </c>
      <c r="U413" s="33">
        <f t="shared" si="511"/>
        <v>1.6537155387615524E-2</v>
      </c>
      <c r="V413" s="39">
        <f t="shared" si="505"/>
        <v>1.9611218888645676E-3</v>
      </c>
      <c r="W413" s="32">
        <f t="shared" si="512"/>
        <v>0.87808004154504371</v>
      </c>
      <c r="X413" s="32"/>
      <c r="Y413" s="5">
        <f t="shared" si="518"/>
        <v>0</v>
      </c>
      <c r="Z413" s="5">
        <f t="shared" si="507"/>
        <v>5.399454643655675</v>
      </c>
      <c r="AA413" s="5">
        <f t="shared" si="513"/>
        <v>0</v>
      </c>
      <c r="AB413" s="5">
        <f t="shared" si="496"/>
        <v>5.288052653396301</v>
      </c>
      <c r="AC413" s="32"/>
      <c r="AD413" s="5">
        <f t="shared" si="519"/>
        <v>214975.68523323449</v>
      </c>
      <c r="AE413" s="5">
        <f t="shared" si="498"/>
        <v>-2149.7568523323453</v>
      </c>
      <c r="AF413" s="5">
        <f t="shared" si="516"/>
        <v>-23640.042726492069</v>
      </c>
      <c r="AG413" s="5">
        <f t="shared" si="522"/>
        <v>-9959.15455192831</v>
      </c>
      <c r="AH413" s="5">
        <f t="shared" si="500"/>
        <v>179226.73110248175</v>
      </c>
      <c r="AI413" s="42">
        <f t="shared" si="517"/>
        <v>0</v>
      </c>
      <c r="AJ413" s="42">
        <f t="shared" si="520"/>
        <v>20878.753260667043</v>
      </c>
      <c r="AK413" s="42">
        <f t="shared" si="514"/>
        <v>200105.4843631488</v>
      </c>
    </row>
    <row r="414" spans="1:39" ht="15" x14ac:dyDescent="0.2">
      <c r="A414" s="12"/>
      <c r="B414" s="13">
        <v>1</v>
      </c>
      <c r="C414" s="10">
        <f>$H$404*0.14+$B$417</f>
        <v>34267.164563431863</v>
      </c>
      <c r="D414" s="1"/>
      <c r="E414" s="81" t="s">
        <v>51</v>
      </c>
      <c r="F414" s="13"/>
      <c r="G414" s="8"/>
      <c r="I414" s="2">
        <f t="shared" si="502"/>
        <v>9</v>
      </c>
      <c r="J414" s="11">
        <f t="shared" si="491"/>
        <v>244824.70283115606</v>
      </c>
      <c r="K414" s="11">
        <f t="shared" si="503"/>
        <v>2448.2470283115608</v>
      </c>
      <c r="L414" s="24">
        <f t="shared" si="510"/>
        <v>26922.423478497185</v>
      </c>
      <c r="M414" s="11">
        <f t="shared" si="489"/>
        <v>602229</v>
      </c>
      <c r="N414" s="78">
        <f t="shared" si="492"/>
        <v>0</v>
      </c>
      <c r="O414" s="35">
        <f t="shared" si="493"/>
        <v>0</v>
      </c>
      <c r="P414" s="35">
        <f t="shared" si="515"/>
        <v>6.0222899999999999</v>
      </c>
      <c r="Q414">
        <f t="shared" si="495"/>
        <v>73</v>
      </c>
      <c r="R414" s="45">
        <f>1000*VLOOKUP(Q414, '[1]Mortality (Interventions) H'!$B$8:$AV$128, 43)</f>
        <v>20.523850293367055</v>
      </c>
      <c r="S414" s="46">
        <f>VLOOKUP(I414, '[1]Lapse Rates'!$A$4:$F$24, 3)</f>
        <v>1.9768835000000002E-3</v>
      </c>
      <c r="T414" s="33">
        <f t="shared" si="521"/>
        <v>0.87808004154504371</v>
      </c>
      <c r="U414" s="33">
        <f t="shared" si="511"/>
        <v>1.8021583318263999E-2</v>
      </c>
      <c r="V414" s="39">
        <f t="shared" si="505"/>
        <v>1.7358619458097116E-3</v>
      </c>
      <c r="W414" s="32">
        <f t="shared" si="512"/>
        <v>0.85832259628096996</v>
      </c>
      <c r="X414" s="32"/>
      <c r="Y414" s="5">
        <f t="shared" si="518"/>
        <v>0</v>
      </c>
      <c r="Z414" s="5">
        <f t="shared" si="507"/>
        <v>5.288052653396301</v>
      </c>
      <c r="AA414" s="5">
        <f t="shared" si="513"/>
        <v>0</v>
      </c>
      <c r="AB414" s="5">
        <f t="shared" si="496"/>
        <v>5.1690675883569224</v>
      </c>
      <c r="AC414" s="32"/>
      <c r="AD414" s="5">
        <f t="shared" si="519"/>
        <v>210138.57456775481</v>
      </c>
      <c r="AE414" s="5">
        <f t="shared" si="498"/>
        <v>-2101.3857456775481</v>
      </c>
      <c r="AF414" s="5">
        <f t="shared" si="516"/>
        <v>-23108.124418239448</v>
      </c>
      <c r="AG414" s="5">
        <f t="shared" si="522"/>
        <v>-10853.12010017481</v>
      </c>
      <c r="AH414" s="5">
        <f t="shared" si="500"/>
        <v>174075.94430366301</v>
      </c>
      <c r="AI414" s="42">
        <f t="shared" si="517"/>
        <v>0</v>
      </c>
      <c r="AJ414" s="42">
        <f t="shared" si="520"/>
        <v>20408.966981411078</v>
      </c>
      <c r="AK414" s="42">
        <f t="shared" si="514"/>
        <v>194484.91128507408</v>
      </c>
    </row>
    <row r="415" spans="1:39" ht="15" x14ac:dyDescent="0.2">
      <c r="A415" s="12"/>
      <c r="B415" s="70" t="s">
        <v>49</v>
      </c>
      <c r="C415" s="10">
        <f>$H$404*0.11+$B$417</f>
        <v>26922.423478497185</v>
      </c>
      <c r="D415" s="1"/>
      <c r="E415" s="1"/>
      <c r="F415" s="1"/>
      <c r="I415" s="2">
        <f t="shared" si="502"/>
        <v>10</v>
      </c>
      <c r="J415" s="11">
        <f t="shared" si="491"/>
        <v>244824.70283115606</v>
      </c>
      <c r="K415" s="11">
        <f t="shared" si="503"/>
        <v>2448.2470283115608</v>
      </c>
      <c r="L415" s="24">
        <f t="shared" si="510"/>
        <v>26922.423478497185</v>
      </c>
      <c r="M415" s="11">
        <f t="shared" si="489"/>
        <v>602229</v>
      </c>
      <c r="N415" s="78">
        <f t="shared" si="492"/>
        <v>0</v>
      </c>
      <c r="O415" s="35">
        <f t="shared" si="493"/>
        <v>0</v>
      </c>
      <c r="P415" s="35">
        <f t="shared" si="515"/>
        <v>6.0222899999999999</v>
      </c>
      <c r="Q415">
        <f t="shared" si="495"/>
        <v>74</v>
      </c>
      <c r="R415" s="45">
        <f>1000*VLOOKUP(Q415, '[1]Mortality (Interventions) H'!$B$8:$AV$128, 43)</f>
        <v>23.000926496561789</v>
      </c>
      <c r="S415" s="46">
        <f>VLOOKUP(I415, '[1]Lapse Rates'!$A$4:$F$24, 3)</f>
        <v>1.6914747999999999E-3</v>
      </c>
      <c r="T415" s="33">
        <f t="shared" si="521"/>
        <v>0.85832259628096996</v>
      </c>
      <c r="U415" s="33">
        <f t="shared" si="511"/>
        <v>1.9742214947396669E-2</v>
      </c>
      <c r="V415" s="39">
        <f t="shared" si="505"/>
        <v>1.4518310418798345E-3</v>
      </c>
      <c r="W415" s="32">
        <f t="shared" si="512"/>
        <v>0.83712855029169342</v>
      </c>
      <c r="X415" s="32"/>
      <c r="Y415" s="5">
        <f t="shared" si="518"/>
        <v>0</v>
      </c>
      <c r="Z415" s="5">
        <f t="shared" si="507"/>
        <v>5.1690675883569224</v>
      </c>
      <c r="AA415" s="5">
        <f t="shared" si="513"/>
        <v>0</v>
      </c>
      <c r="AB415" s="5">
        <f t="shared" si="496"/>
        <v>5.0414308971361619</v>
      </c>
      <c r="AC415" s="32"/>
      <c r="AD415" s="5">
        <f t="shared" si="519"/>
        <v>204949.74855664032</v>
      </c>
      <c r="AE415" s="5">
        <f t="shared" si="498"/>
        <v>-2049.4974855664036</v>
      </c>
      <c r="AF415" s="5">
        <f t="shared" si="516"/>
        <v>-22537.5293368934</v>
      </c>
      <c r="AG415" s="5">
        <f t="shared" si="522"/>
        <v>-11889.334365555749</v>
      </c>
      <c r="AH415" s="5">
        <f>SUM(AD415:AG415)</f>
        <v>168473.38736862477</v>
      </c>
      <c r="AI415" s="42">
        <f t="shared" si="517"/>
        <v>0</v>
      </c>
      <c r="AJ415" s="42">
        <f t="shared" si="520"/>
        <v>19905.021715602772</v>
      </c>
      <c r="AK415" s="42">
        <f t="shared" si="514"/>
        <v>188378.40908422755</v>
      </c>
    </row>
    <row r="416" spans="1:39" ht="15" x14ac:dyDescent="0.2">
      <c r="D416" s="1"/>
      <c r="E416" s="1"/>
      <c r="F416" s="1"/>
      <c r="I416" s="2">
        <f t="shared" si="502"/>
        <v>11</v>
      </c>
      <c r="J416" s="11">
        <f t="shared" si="491"/>
        <v>244824.70283115606</v>
      </c>
      <c r="K416" s="11">
        <f t="shared" si="503"/>
        <v>2448.2470283115608</v>
      </c>
      <c r="L416" s="24">
        <f t="shared" si="510"/>
        <v>26922.423478497185</v>
      </c>
      <c r="M416" s="11">
        <f t="shared" si="489"/>
        <v>602229</v>
      </c>
      <c r="N416" s="78">
        <f t="shared" si="492"/>
        <v>0</v>
      </c>
      <c r="O416" s="35">
        <f t="shared" si="493"/>
        <v>0</v>
      </c>
      <c r="P416" s="35">
        <f t="shared" si="515"/>
        <v>6.0222899999999999</v>
      </c>
      <c r="Q416">
        <f t="shared" si="495"/>
        <v>75</v>
      </c>
      <c r="R416" s="45">
        <f>1000*VLOOKUP(Q416, '[1]Mortality (Interventions) H'!$B$8:$AV$128, 43)</f>
        <v>25.859556306341915</v>
      </c>
      <c r="S416" s="46">
        <f>VLOOKUP(I416, '[1]Lapse Rates'!$A$4:$F$24, 3)</f>
        <v>1.5867464999999999E-3</v>
      </c>
      <c r="T416" s="33">
        <f t="shared" si="521"/>
        <v>0.83712855029169342</v>
      </c>
      <c r="U416" s="33">
        <f t="shared" si="511"/>
        <v>2.1647772881914423E-2</v>
      </c>
      <c r="V416" s="39">
        <f t="shared" si="505"/>
        <v>1.3283107972254184E-3</v>
      </c>
      <c r="W416" s="32">
        <f t="shared" si="512"/>
        <v>0.81415246661255358</v>
      </c>
      <c r="X416" s="31"/>
      <c r="Y416" s="5">
        <f t="shared" si="518"/>
        <v>0</v>
      </c>
      <c r="Z416" s="5">
        <f t="shared" si="507"/>
        <v>5.0414308971361619</v>
      </c>
      <c r="AA416" s="5">
        <f t="shared" si="513"/>
        <v>0</v>
      </c>
      <c r="AB416" s="5">
        <f t="shared" si="496"/>
        <v>4.9030622581561154</v>
      </c>
      <c r="AC416" s="32"/>
      <c r="AD416" s="5">
        <f t="shared" si="519"/>
        <v>199324.63569767112</v>
      </c>
      <c r="AE416" s="5">
        <f t="shared" si="498"/>
        <v>-1993.2463569767115</v>
      </c>
      <c r="AF416" s="5">
        <f t="shared" si="516"/>
        <v>-21918.95748220621</v>
      </c>
      <c r="AG416" s="5">
        <f t="shared" si="522"/>
        <v>-13036.91661490244</v>
      </c>
      <c r="AH416" s="5">
        <f t="shared" ref="AH416:AH425" si="523">SUM(AD416:AG416)</f>
        <v>162375.51524358577</v>
      </c>
      <c r="AI416" s="42">
        <f t="shared" si="517"/>
        <v>0</v>
      </c>
      <c r="AJ416" s="42">
        <f t="shared" si="520"/>
        <v>19358.703858693134</v>
      </c>
      <c r="AK416" s="42">
        <f t="shared" ref="AK416:AK425" si="524">SUM(AH416:AJ416)</f>
        <v>181734.2191022789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502"/>
        <v>12</v>
      </c>
      <c r="J417" s="11">
        <f t="shared" si="491"/>
        <v>244824.70283115606</v>
      </c>
      <c r="K417" s="11">
        <f t="shared" si="503"/>
        <v>2448.2470283115608</v>
      </c>
      <c r="L417" s="24">
        <f t="shared" si="510"/>
        <v>26922.423478497185</v>
      </c>
      <c r="M417" s="11">
        <f t="shared" si="489"/>
        <v>602229</v>
      </c>
      <c r="N417" s="78">
        <f t="shared" si="492"/>
        <v>0</v>
      </c>
      <c r="O417" s="35">
        <f t="shared" si="493"/>
        <v>0</v>
      </c>
      <c r="P417" s="35">
        <f t="shared" si="515"/>
        <v>6.0222899999999999</v>
      </c>
      <c r="Q417">
        <f t="shared" si="495"/>
        <v>76</v>
      </c>
      <c r="R417" s="45">
        <f>1000*VLOOKUP(Q417, '[1]Mortality (Interventions) H'!$B$8:$AV$128, 43)</f>
        <v>29.145379133673206</v>
      </c>
      <c r="S417" s="46">
        <f>VLOOKUP(I417, '[1]Lapse Rates'!$A$4:$F$24, 3)</f>
        <v>1.4412507000000001E-3</v>
      </c>
      <c r="T417" s="33">
        <f t="shared" si="521"/>
        <v>0.81415246661255358</v>
      </c>
      <c r="U417" s="33">
        <f t="shared" si="511"/>
        <v>2.3728782312038094E-2</v>
      </c>
      <c r="V417" s="39">
        <f t="shared" si="505"/>
        <v>1.1733978124120695E-3</v>
      </c>
      <c r="W417" s="32">
        <f t="shared" si="512"/>
        <v>0.78925028648810347</v>
      </c>
      <c r="X417" s="31"/>
      <c r="Y417" s="5">
        <f t="shared" si="518"/>
        <v>0</v>
      </c>
      <c r="Z417" s="5">
        <f t="shared" si="507"/>
        <v>4.9030622581561154</v>
      </c>
      <c r="AA417" s="5">
        <f t="shared" si="513"/>
        <v>0</v>
      </c>
      <c r="AB417" s="5">
        <f t="shared" si="496"/>
        <v>4.7530941078144409</v>
      </c>
      <c r="AC417" s="32"/>
      <c r="AD417" s="5">
        <f t="shared" si="519"/>
        <v>193227.9668488547</v>
      </c>
      <c r="AE417" s="5">
        <f t="shared" si="498"/>
        <v>-1932.2796684885473</v>
      </c>
      <c r="AF417" s="5">
        <f t="shared" si="516"/>
        <v>-21248.530443357948</v>
      </c>
      <c r="AG417" s="5">
        <f t="shared" si="522"/>
        <v>-14290.160842996389</v>
      </c>
      <c r="AH417" s="5">
        <f t="shared" si="523"/>
        <v>155756.99589401184</v>
      </c>
      <c r="AI417" s="42">
        <f t="shared" si="517"/>
        <v>0</v>
      </c>
      <c r="AJ417" s="42">
        <f t="shared" si="520"/>
        <v>18766.587902801446</v>
      </c>
      <c r="AK417" s="42">
        <f t="shared" si="524"/>
        <v>174523.58379681327</v>
      </c>
    </row>
    <row r="418" spans="1:37" ht="15" x14ac:dyDescent="0.2">
      <c r="A418" s="48"/>
      <c r="D418" s="1"/>
      <c r="E418" s="1"/>
      <c r="F418" s="1"/>
      <c r="I418" s="2">
        <f t="shared" si="502"/>
        <v>13</v>
      </c>
      <c r="J418" s="11">
        <f t="shared" si="491"/>
        <v>244824.70283115606</v>
      </c>
      <c r="K418" s="11">
        <f t="shared" si="503"/>
        <v>2448.2470283115608</v>
      </c>
      <c r="L418" s="24">
        <f t="shared" si="510"/>
        <v>26922.423478497185</v>
      </c>
      <c r="M418" s="11">
        <f t="shared" si="489"/>
        <v>602229</v>
      </c>
      <c r="N418" s="78">
        <f t="shared" si="492"/>
        <v>0</v>
      </c>
      <c r="O418" s="35">
        <f t="shared" si="493"/>
        <v>0</v>
      </c>
      <c r="P418" s="35">
        <f t="shared" si="515"/>
        <v>6.0222899999999999</v>
      </c>
      <c r="Q418">
        <f t="shared" si="495"/>
        <v>77</v>
      </c>
      <c r="R418" s="45">
        <f>1000*VLOOKUP(Q418, '[1]Mortality (Interventions) H'!$B$8:$AV$128, 43)</f>
        <v>32.943916361313235</v>
      </c>
      <c r="S418" s="46">
        <f>VLOOKUP(I418, '[1]Lapse Rates'!$A$4:$F$24, 3)</f>
        <v>1.3481251E-3</v>
      </c>
      <c r="T418" s="33">
        <f t="shared" si="521"/>
        <v>0.78925028648810347</v>
      </c>
      <c r="U418" s="33">
        <f t="shared" si="511"/>
        <v>2.600099542620659E-2</v>
      </c>
      <c r="V418" s="39">
        <f t="shared" si="505"/>
        <v>1.0640081213968032E-3</v>
      </c>
      <c r="W418" s="32">
        <f t="shared" si="512"/>
        <v>0.76218528294050003</v>
      </c>
      <c r="X418" s="31"/>
      <c r="Y418" s="5">
        <f t="shared" si="518"/>
        <v>0</v>
      </c>
      <c r="Z418" s="5">
        <f t="shared" si="507"/>
        <v>4.7530941078144409</v>
      </c>
      <c r="AA418" s="5">
        <f t="shared" si="513"/>
        <v>0</v>
      </c>
      <c r="AB418" s="5">
        <f t="shared" si="496"/>
        <v>4.590100807599744</v>
      </c>
      <c r="AC418" s="32"/>
      <c r="AD418" s="5">
        <f t="shared" si="519"/>
        <v>186601.78539818851</v>
      </c>
      <c r="AE418" s="5">
        <f t="shared" si="498"/>
        <v>-1866.0178539818853</v>
      </c>
      <c r="AF418" s="5">
        <f t="shared" si="516"/>
        <v>-20519.874956402338</v>
      </c>
      <c r="AG418" s="5">
        <f t="shared" si="522"/>
        <v>-15658.553474528968</v>
      </c>
      <c r="AH418" s="5">
        <f t="shared" si="523"/>
        <v>148557.33911327532</v>
      </c>
      <c r="AI418" s="42">
        <f t="shared" si="517"/>
        <v>0</v>
      </c>
      <c r="AJ418" s="42">
        <f t="shared" si="520"/>
        <v>18123.045074618651</v>
      </c>
      <c r="AK418" s="42">
        <f t="shared" si="524"/>
        <v>166680.38418789397</v>
      </c>
    </row>
    <row r="419" spans="1:37" ht="15" x14ac:dyDescent="0.2">
      <c r="A419" s="48"/>
      <c r="D419" s="1"/>
      <c r="E419" s="1"/>
      <c r="F419" s="37"/>
      <c r="I419" s="2">
        <f t="shared" si="502"/>
        <v>14</v>
      </c>
      <c r="J419" s="11">
        <f t="shared" si="491"/>
        <v>244824.70283115606</v>
      </c>
      <c r="K419" s="11">
        <f t="shared" si="503"/>
        <v>2448.2470283115608</v>
      </c>
      <c r="L419" s="24">
        <f t="shared" si="510"/>
        <v>26922.423478497185</v>
      </c>
      <c r="M419" s="11">
        <f t="shared" si="489"/>
        <v>602229</v>
      </c>
      <c r="N419" s="78">
        <f t="shared" si="492"/>
        <v>0</v>
      </c>
      <c r="O419" s="35">
        <f t="shared" si="493"/>
        <v>0</v>
      </c>
      <c r="P419" s="35">
        <f t="shared" si="515"/>
        <v>6.0222899999999999</v>
      </c>
      <c r="Q419">
        <f t="shared" si="495"/>
        <v>78</v>
      </c>
      <c r="R419" s="45">
        <f>1000*VLOOKUP(Q419, '[1]Mortality (Interventions) H'!$B$8:$AV$128, 43)</f>
        <v>37.195726387152675</v>
      </c>
      <c r="S419" s="46">
        <f>VLOOKUP(I419, '[1]Lapse Rates'!$A$4:$F$24, 3)</f>
        <v>1.1365788999999999E-3</v>
      </c>
      <c r="T419" s="33">
        <f t="shared" si="521"/>
        <v>0.76218528294050003</v>
      </c>
      <c r="U419" s="33">
        <f t="shared" si="511"/>
        <v>2.8350035240569383E-2</v>
      </c>
      <c r="V419" s="39">
        <f t="shared" si="505"/>
        <v>8.6628371048070229E-4</v>
      </c>
      <c r="W419" s="32">
        <f t="shared" si="512"/>
        <v>0.73296896398945</v>
      </c>
      <c r="X419" s="31"/>
      <c r="Y419" s="5">
        <f t="shared" si="518"/>
        <v>0</v>
      </c>
      <c r="Z419" s="5">
        <f t="shared" si="507"/>
        <v>4.590100807599744</v>
      </c>
      <c r="AA419" s="5">
        <f t="shared" si="513"/>
        <v>0</v>
      </c>
      <c r="AB419" s="5">
        <f t="shared" si="496"/>
        <v>4.4141516621440244</v>
      </c>
      <c r="AC419" s="32"/>
      <c r="AD419" s="5">
        <f t="shared" si="519"/>
        <v>179448.90879317743</v>
      </c>
      <c r="AE419" s="5">
        <f t="shared" si="498"/>
        <v>-1794.4890879317743</v>
      </c>
      <c r="AF419" s="5">
        <f t="shared" si="516"/>
        <v>-19733.300845119327</v>
      </c>
      <c r="AG419" s="5">
        <f t="shared" si="522"/>
        <v>-17073.21337289286</v>
      </c>
      <c r="AH419" s="5">
        <f t="shared" si="523"/>
        <v>140847.90548723348</v>
      </c>
      <c r="AI419" s="42">
        <f t="shared" si="517"/>
        <v>0</v>
      </c>
      <c r="AJ419" s="42">
        <f t="shared" si="520"/>
        <v>17428.348861973824</v>
      </c>
      <c r="AK419" s="42">
        <f t="shared" si="524"/>
        <v>158276.2543492073</v>
      </c>
    </row>
    <row r="420" spans="1:37" ht="15" x14ac:dyDescent="0.2">
      <c r="A420" s="48"/>
      <c r="D420" s="1"/>
      <c r="E420" s="1"/>
      <c r="F420" s="1"/>
      <c r="I420" s="2">
        <f t="shared" si="502"/>
        <v>15</v>
      </c>
      <c r="J420" s="11">
        <f t="shared" si="491"/>
        <v>244824.70283115606</v>
      </c>
      <c r="K420" s="11">
        <f t="shared" si="503"/>
        <v>2448.2470283115608</v>
      </c>
      <c r="L420" s="24">
        <f t="shared" si="510"/>
        <v>26922.423478497185</v>
      </c>
      <c r="M420" s="11">
        <f t="shared" si="489"/>
        <v>602229</v>
      </c>
      <c r="N420" s="78">
        <f t="shared" si="492"/>
        <v>0</v>
      </c>
      <c r="O420" s="35">
        <f t="shared" si="493"/>
        <v>0</v>
      </c>
      <c r="P420" s="35">
        <f t="shared" si="515"/>
        <v>6.0222899999999999</v>
      </c>
      <c r="Q420">
        <f t="shared" si="495"/>
        <v>79</v>
      </c>
      <c r="R420" s="45">
        <f>1000*VLOOKUP(Q420, '[1]Mortality (Interventions) H'!$B$8:$AV$128, 43)</f>
        <v>41.932240633865</v>
      </c>
      <c r="S420" s="46">
        <f>VLOOKUP(I420, '[1]Lapse Rates'!$A$4:$F$24, 3)</f>
        <v>1.0075606E-3</v>
      </c>
      <c r="T420" s="33">
        <f t="shared" si="521"/>
        <v>0.73296896398945</v>
      </c>
      <c r="U420" s="33">
        <f t="shared" si="511"/>
        <v>3.0735030975160345E-2</v>
      </c>
      <c r="V420" s="39">
        <f t="shared" si="505"/>
        <v>7.3851064913858864E-4</v>
      </c>
      <c r="W420" s="32">
        <f t="shared" si="512"/>
        <v>0.70149542236515106</v>
      </c>
      <c r="X420" s="31"/>
      <c r="Y420" s="5">
        <f t="shared" si="518"/>
        <v>0</v>
      </c>
      <c r="Z420" s="5">
        <f t="shared" si="507"/>
        <v>4.4141516621440244</v>
      </c>
      <c r="AA420" s="5">
        <f t="shared" si="513"/>
        <v>0</v>
      </c>
      <c r="AB420" s="5">
        <f t="shared" si="496"/>
        <v>4.2246088671554256</v>
      </c>
      <c r="AC420" s="32"/>
      <c r="AD420" s="5">
        <f t="shared" si="519"/>
        <v>171743.40831796441</v>
      </c>
      <c r="AE420" s="5">
        <f t="shared" si="498"/>
        <v>-1717.4340831796444</v>
      </c>
      <c r="AF420" s="5">
        <f t="shared" si="516"/>
        <v>-18885.956829141844</v>
      </c>
      <c r="AG420" s="5">
        <f t="shared" si="522"/>
        <v>-18509.526969139839</v>
      </c>
      <c r="AH420" s="5">
        <f t="shared" si="523"/>
        <v>132630.49043650305</v>
      </c>
      <c r="AI420" s="42">
        <f t="shared" si="517"/>
        <v>0</v>
      </c>
      <c r="AJ420" s="42">
        <f t="shared" si="520"/>
        <v>16679.98110071044</v>
      </c>
      <c r="AK420" s="42">
        <f t="shared" si="524"/>
        <v>149310.47153721348</v>
      </c>
    </row>
    <row r="421" spans="1:37" ht="15" x14ac:dyDescent="0.2">
      <c r="I421" s="2">
        <f t="shared" si="502"/>
        <v>16</v>
      </c>
      <c r="J421" s="11">
        <f t="shared" si="491"/>
        <v>244824.70283115606</v>
      </c>
      <c r="K421" s="11">
        <f t="shared" si="503"/>
        <v>2448.2470283115608</v>
      </c>
      <c r="L421" s="24">
        <f t="shared" si="510"/>
        <v>26922.423478497185</v>
      </c>
      <c r="M421" s="11">
        <f t="shared" si="489"/>
        <v>602229</v>
      </c>
      <c r="N421" s="78">
        <f t="shared" si="492"/>
        <v>0</v>
      </c>
      <c r="O421" s="35">
        <f t="shared" si="493"/>
        <v>0</v>
      </c>
      <c r="P421" s="35">
        <f t="shared" si="515"/>
        <v>6.0222899999999999</v>
      </c>
      <c r="Q421">
        <f t="shared" si="495"/>
        <v>80</v>
      </c>
      <c r="R421" s="45">
        <f>1000*VLOOKUP(Q421, '[1]Mortality (Interventions) H'!$B$8:$AV$128, 43)</f>
        <v>47.108300895427348</v>
      </c>
      <c r="S421" s="46">
        <f>VLOOKUP(I421, '[1]Lapse Rates'!$A$4:$F$24, 3)</f>
        <v>8.9731130000000002E-4</v>
      </c>
      <c r="T421" s="33">
        <f t="shared" si="521"/>
        <v>0.70149542236515106</v>
      </c>
      <c r="U421" s="33">
        <f t="shared" si="511"/>
        <v>3.3046257433542427E-2</v>
      </c>
      <c r="V421" s="39">
        <f t="shared" si="505"/>
        <v>6.2945976938652277E-4</v>
      </c>
      <c r="W421" s="32">
        <f t="shared" si="512"/>
        <v>0.66781970516222211</v>
      </c>
      <c r="X421" s="31"/>
      <c r="Y421" s="5">
        <f t="shared" si="518"/>
        <v>0</v>
      </c>
      <c r="Z421" s="5">
        <f t="shared" si="507"/>
        <v>4.2246088671554256</v>
      </c>
      <c r="AA421" s="5">
        <f t="shared" si="513"/>
        <v>0</v>
      </c>
      <c r="AB421" s="5">
        <f t="shared" si="496"/>
        <v>4.021803932201399</v>
      </c>
      <c r="AC421" s="32"/>
      <c r="AD421" s="5">
        <f t="shared" si="519"/>
        <v>163498.76086113128</v>
      </c>
      <c r="AE421" s="5">
        <f t="shared" si="498"/>
        <v>-1634.9876086113129</v>
      </c>
      <c r="AF421" s="5">
        <f t="shared" si="516"/>
        <v>-17979.324909662475</v>
      </c>
      <c r="AG421" s="5">
        <f t="shared" si="522"/>
        <v>-19901.414567944823</v>
      </c>
      <c r="AH421" s="5">
        <f t="shared" si="523"/>
        <v>123983.03377491265</v>
      </c>
      <c r="AI421" s="42">
        <f t="shared" si="517"/>
        <v>0</v>
      </c>
      <c r="AJ421" s="42">
        <f t="shared" si="520"/>
        <v>15879.250590202078</v>
      </c>
      <c r="AK421" s="42">
        <f t="shared" si="524"/>
        <v>139862.28436511473</v>
      </c>
    </row>
    <row r="422" spans="1:37" ht="15" x14ac:dyDescent="0.2">
      <c r="I422" s="2">
        <f t="shared" si="502"/>
        <v>17</v>
      </c>
      <c r="J422" s="11">
        <f t="shared" si="491"/>
        <v>244824.70283115606</v>
      </c>
      <c r="K422" s="11">
        <f t="shared" si="503"/>
        <v>2448.2470283115608</v>
      </c>
      <c r="L422" s="24">
        <f t="shared" si="510"/>
        <v>26922.423478497185</v>
      </c>
      <c r="M422" s="11">
        <f t="shared" si="489"/>
        <v>602229</v>
      </c>
      <c r="N422" s="78">
        <f t="shared" si="492"/>
        <v>0</v>
      </c>
      <c r="O422" s="35">
        <f t="shared" si="493"/>
        <v>0</v>
      </c>
      <c r="P422" s="35">
        <f t="shared" si="515"/>
        <v>6.0222899999999999</v>
      </c>
      <c r="Q422">
        <f t="shared" si="495"/>
        <v>81</v>
      </c>
      <c r="R422" s="45">
        <f>1000*VLOOKUP(Q422, '[1]Mortality (Interventions) H'!$B$8:$AV$128, 43)</f>
        <v>52.804424858768996</v>
      </c>
      <c r="S422" s="46">
        <f>VLOOKUP(I422, '[1]Lapse Rates'!$A$4:$F$24, 3)</f>
        <v>7.4594940000000001E-4</v>
      </c>
      <c r="T422" s="33">
        <f t="shared" si="521"/>
        <v>0.66781970516222211</v>
      </c>
      <c r="U422" s="33">
        <f t="shared" si="511"/>
        <v>3.5263835440443821E-2</v>
      </c>
      <c r="V422" s="39">
        <f t="shared" si="505"/>
        <v>4.9815970837393652E-4</v>
      </c>
      <c r="W422" s="32">
        <f t="shared" si="512"/>
        <v>0.63205771001340438</v>
      </c>
      <c r="X422" s="31"/>
      <c r="Y422" s="5">
        <f t="shared" si="518"/>
        <v>0</v>
      </c>
      <c r="Z422" s="5">
        <f t="shared" si="507"/>
        <v>4.021803932201399</v>
      </c>
      <c r="AA422" s="5">
        <f t="shared" si="513"/>
        <v>0</v>
      </c>
      <c r="AB422" s="5">
        <f t="shared" si="496"/>
        <v>3.8064348264366252</v>
      </c>
      <c r="AC422" s="32"/>
      <c r="AD422" s="5">
        <f t="shared" si="519"/>
        <v>154743.34102617274</v>
      </c>
      <c r="AE422" s="5">
        <f t="shared" si="498"/>
        <v>-1547.4334102617274</v>
      </c>
      <c r="AF422" s="5">
        <f t="shared" si="516"/>
        <v>-17016.525331830042</v>
      </c>
      <c r="AG422" s="5">
        <f t="shared" si="522"/>
        <v>-21236.90435346304</v>
      </c>
      <c r="AH422" s="5">
        <f t="shared" si="523"/>
        <v>114942.47793061793</v>
      </c>
      <c r="AI422" s="42">
        <f t="shared" si="517"/>
        <v>0</v>
      </c>
      <c r="AJ422" s="42">
        <f t="shared" si="520"/>
        <v>15028.913076086621</v>
      </c>
      <c r="AK422" s="42">
        <f t="shared" si="524"/>
        <v>129971.39100670455</v>
      </c>
    </row>
    <row r="423" spans="1:37" ht="15" x14ac:dyDescent="0.2">
      <c r="I423" s="2">
        <f t="shared" si="502"/>
        <v>18</v>
      </c>
      <c r="J423" s="11">
        <f t="shared" si="491"/>
        <v>244824.70283115606</v>
      </c>
      <c r="K423" s="11">
        <f t="shared" si="503"/>
        <v>2448.2470283115608</v>
      </c>
      <c r="L423" s="24">
        <f t="shared" si="510"/>
        <v>26922.423478497185</v>
      </c>
      <c r="M423" s="11">
        <f t="shared" si="489"/>
        <v>602229</v>
      </c>
      <c r="N423" s="78">
        <f t="shared" si="492"/>
        <v>0</v>
      </c>
      <c r="O423" s="35">
        <f t="shared" si="493"/>
        <v>0</v>
      </c>
      <c r="P423" s="35">
        <f t="shared" si="515"/>
        <v>6.0222899999999999</v>
      </c>
      <c r="Q423">
        <f t="shared" si="495"/>
        <v>82</v>
      </c>
      <c r="R423" s="45">
        <f>1000*VLOOKUP(Q423, '[1]Mortality (Interventions) H'!$B$8:$AV$128, 43)</f>
        <v>59.218771268613281</v>
      </c>
      <c r="S423" s="46">
        <f>VLOOKUP(I423, '[1]Lapse Rates'!$A$4:$F$24, 3)</f>
        <v>5.9837330000000002E-4</v>
      </c>
      <c r="T423" s="33">
        <f t="shared" si="521"/>
        <v>0.63205771001340438</v>
      </c>
      <c r="U423" s="33">
        <f t="shared" si="511"/>
        <v>3.7429680957847294E-2</v>
      </c>
      <c r="V423" s="39">
        <f t="shared" si="505"/>
        <v>3.7820645773116386E-4</v>
      </c>
      <c r="W423" s="32">
        <f t="shared" si="512"/>
        <v>0.59424982259782588</v>
      </c>
      <c r="X423" s="31"/>
      <c r="Y423" s="5">
        <f t="shared" si="518"/>
        <v>0</v>
      </c>
      <c r="Z423" s="5">
        <f t="shared" si="507"/>
        <v>3.8064348264366252</v>
      </c>
      <c r="AA423" s="5">
        <f t="shared" si="513"/>
        <v>0</v>
      </c>
      <c r="AB423" s="5">
        <f t="shared" si="496"/>
        <v>3.5787447641326606</v>
      </c>
      <c r="AC423" s="32"/>
      <c r="AD423" s="5">
        <f t="shared" si="519"/>
        <v>145487.03622497994</v>
      </c>
      <c r="AE423" s="5">
        <f t="shared" si="498"/>
        <v>-1454.8703622497994</v>
      </c>
      <c r="AF423" s="5">
        <f t="shared" si="516"/>
        <v>-15998.645376000495</v>
      </c>
      <c r="AG423" s="5">
        <f t="shared" si="522"/>
        <v>-22541.239333563419</v>
      </c>
      <c r="AH423" s="5">
        <f t="shared" si="523"/>
        <v>105492.28115316623</v>
      </c>
      <c r="AI423" s="42">
        <f t="shared" si="517"/>
        <v>0</v>
      </c>
      <c r="AJ423" s="42">
        <f t="shared" si="520"/>
        <v>14129.928882390303</v>
      </c>
      <c r="AK423" s="42">
        <f t="shared" si="524"/>
        <v>119622.21003555653</v>
      </c>
    </row>
    <row r="424" spans="1:37" ht="15" x14ac:dyDescent="0.2">
      <c r="I424" s="2">
        <f t="shared" si="502"/>
        <v>19</v>
      </c>
      <c r="J424" s="11">
        <f t="shared" si="491"/>
        <v>244824.70283115606</v>
      </c>
      <c r="K424" s="11">
        <f t="shared" si="503"/>
        <v>2448.2470283115608</v>
      </c>
      <c r="L424" s="24">
        <f t="shared" si="510"/>
        <v>26922.423478497185</v>
      </c>
      <c r="M424" s="11">
        <f t="shared" si="489"/>
        <v>602229</v>
      </c>
      <c r="N424" s="78">
        <f t="shared" si="492"/>
        <v>0</v>
      </c>
      <c r="O424" s="35">
        <f t="shared" si="493"/>
        <v>0</v>
      </c>
      <c r="P424" s="35">
        <f t="shared" si="515"/>
        <v>6.0222899999999999</v>
      </c>
      <c r="Q424">
        <f t="shared" si="495"/>
        <v>83</v>
      </c>
      <c r="R424" s="45">
        <f>1000*VLOOKUP(Q424, '[1]Mortality (Interventions) H'!$B$8:$AV$128, 43)</f>
        <v>66.433073540946538</v>
      </c>
      <c r="S424" s="46">
        <f>VLOOKUP(I424, '[1]Lapse Rates'!$A$4:$F$24, 3)</f>
        <v>4.66450453E-2</v>
      </c>
      <c r="T424" s="33">
        <f t="shared" si="521"/>
        <v>0.59424982259782588</v>
      </c>
      <c r="U424" s="33">
        <f t="shared" si="511"/>
        <v>3.9477842166335798E-2</v>
      </c>
      <c r="V424" s="39">
        <f t="shared" si="505"/>
        <v>2.7718809894592553E-2</v>
      </c>
      <c r="W424" s="32">
        <f t="shared" si="512"/>
        <v>0.52705317053689749</v>
      </c>
      <c r="X424" s="31"/>
      <c r="Y424" s="5">
        <f t="shared" si="518"/>
        <v>0</v>
      </c>
      <c r="Z424" s="5">
        <f t="shared" si="507"/>
        <v>3.5787447641326606</v>
      </c>
      <c r="AA424" s="5">
        <f t="shared" si="513"/>
        <v>0</v>
      </c>
      <c r="AB424" s="5">
        <f t="shared" si="496"/>
        <v>3.1740670383926521</v>
      </c>
      <c r="AC424" s="32"/>
      <c r="AD424" s="5">
        <f t="shared" si="519"/>
        <v>129035.63585291454</v>
      </c>
      <c r="AE424" s="5">
        <f t="shared" si="498"/>
        <v>-1290.3563585291456</v>
      </c>
      <c r="AF424" s="5">
        <f t="shared" si="516"/>
        <v>-14189.54865287895</v>
      </c>
      <c r="AG424" s="5">
        <f t="shared" si="522"/>
        <v>-23774.701409990241</v>
      </c>
      <c r="AH424" s="5">
        <f t="shared" si="523"/>
        <v>89781.029431516203</v>
      </c>
      <c r="AI424" s="42">
        <f t="shared" si="517"/>
        <v>0</v>
      </c>
      <c r="AJ424" s="42">
        <f t="shared" si="520"/>
        <v>12532.16299326057</v>
      </c>
      <c r="AK424" s="42">
        <f t="shared" si="524"/>
        <v>102313.19242477677</v>
      </c>
    </row>
    <row r="425" spans="1:37" ht="15" x14ac:dyDescent="0.2">
      <c r="I425" s="2">
        <f t="shared" si="502"/>
        <v>20</v>
      </c>
      <c r="J425" s="11">
        <f t="shared" si="491"/>
        <v>244824.70283115606</v>
      </c>
      <c r="K425" s="11">
        <f t="shared" si="503"/>
        <v>2448.2470283115608</v>
      </c>
      <c r="L425" s="24">
        <f t="shared" si="510"/>
        <v>26922.423478497185</v>
      </c>
      <c r="M425" s="11">
        <f t="shared" si="489"/>
        <v>602229</v>
      </c>
      <c r="N425" s="78">
        <f t="shared" si="492"/>
        <v>0</v>
      </c>
      <c r="O425" s="35">
        <f t="shared" si="493"/>
        <v>0</v>
      </c>
      <c r="P425" s="35">
        <f t="shared" si="515"/>
        <v>6.0222899999999999</v>
      </c>
      <c r="Q425">
        <f t="shared" si="495"/>
        <v>84</v>
      </c>
      <c r="R425" s="45">
        <f>1000*VLOOKUP(Q425, '[1]Mortality (Interventions) H'!$B$8:$AV$128, 43)</f>
        <v>74.576727092355839</v>
      </c>
      <c r="S425" s="46">
        <f>VLOOKUP(I425, '[1]Lapse Rates'!$A$4:$F$24, 3)</f>
        <v>0</v>
      </c>
      <c r="T425" s="33">
        <f t="shared" si="521"/>
        <v>0.52705317053689749</v>
      </c>
      <c r="U425" s="33">
        <f t="shared" si="511"/>
        <v>3.9305900462291085E-2</v>
      </c>
      <c r="V425" s="39">
        <f t="shared" si="505"/>
        <v>0</v>
      </c>
      <c r="W425" s="32">
        <f t="shared" si="512"/>
        <v>0.48774727007460639</v>
      </c>
      <c r="X425" s="31"/>
      <c r="Y425" s="5">
        <f t="shared" si="518"/>
        <v>0</v>
      </c>
      <c r="Z425" s="5">
        <f t="shared" si="507"/>
        <v>3.1740670383926521</v>
      </c>
      <c r="AA425" s="5">
        <f t="shared" si="513"/>
        <v>0</v>
      </c>
      <c r="AB425" s="5">
        <f t="shared" si="496"/>
        <v>2.9373555070976014</v>
      </c>
      <c r="AC425" s="32"/>
      <c r="AD425" s="5">
        <f>$W425*J425</f>
        <v>119412.58045272312</v>
      </c>
      <c r="AE425" s="5">
        <f t="shared" si="498"/>
        <v>-1194.1258045272314</v>
      </c>
      <c r="AF425" s="5">
        <f t="shared" si="516"/>
        <v>-13131.338555429491</v>
      </c>
      <c r="AG425" s="5">
        <f t="shared" si="522"/>
        <v>-23671.153129505099</v>
      </c>
      <c r="AH425" s="5">
        <f t="shared" si="523"/>
        <v>81415.962963261307</v>
      </c>
      <c r="AI425" s="42">
        <f t="shared" si="517"/>
        <v>0</v>
      </c>
      <c r="AJ425" s="42">
        <f t="shared" si="520"/>
        <v>11597.541776964485</v>
      </c>
      <c r="AK425" s="42">
        <f t="shared" si="524"/>
        <v>93013.504740225791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4134875.4681014172</v>
      </c>
      <c r="AE428" s="21">
        <f t="shared" ref="AE428:AK428" si="525">SUM(AE405:AE425)</f>
        <v>-134413.60685351788</v>
      </c>
      <c r="AF428" s="21">
        <f t="shared" si="525"/>
        <v>-435464.55297116644</v>
      </c>
      <c r="AG428" s="21">
        <f t="shared" si="525"/>
        <v>-273318.55416758283</v>
      </c>
      <c r="AH428" s="21">
        <f t="shared" si="525"/>
        <v>3291678.7541091507</v>
      </c>
      <c r="AI428" s="21">
        <f t="shared" si="525"/>
        <v>0</v>
      </c>
      <c r="AJ428" s="21">
        <f t="shared" si="525"/>
        <v>378044.61629587255</v>
      </c>
      <c r="AK428" s="21">
        <f t="shared" si="525"/>
        <v>3669723.3704050225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2071330.9364949397</v>
      </c>
      <c r="AE430" s="21">
        <f t="shared" ref="AE430:AK430" si="526">AE405+NPV($D$6,AE406:AE425)</f>
        <v>-113994.06747269997</v>
      </c>
      <c r="AF430" s="21">
        <f t="shared" si="526"/>
        <v>-210918.79427566336</v>
      </c>
      <c r="AG430" s="21">
        <f t="shared" si="526"/>
        <v>-92360.262468570305</v>
      </c>
      <c r="AH430" s="21">
        <f t="shared" si="526"/>
        <v>1654057.8122780058</v>
      </c>
      <c r="AI430" s="21">
        <f t="shared" si="526"/>
        <v>0</v>
      </c>
      <c r="AJ430" s="21">
        <f t="shared" si="526"/>
        <v>177608.87626293109</v>
      </c>
      <c r="AK430" s="21">
        <f t="shared" si="526"/>
        <v>1831666.6885409369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3073723.366548338</v>
      </c>
      <c r="AE432" s="21">
        <f t="shared" ref="AE432:AK432" si="527">AE405+NPV($D$7,AE406:AE425)</f>
        <v>-123887.02428450703</v>
      </c>
      <c r="AF432" s="21">
        <f t="shared" si="527"/>
        <v>-319707.80521367985</v>
      </c>
      <c r="AG432" s="21">
        <f t="shared" si="527"/>
        <v>-174749.13671985382</v>
      </c>
      <c r="AH432" s="21">
        <f t="shared" si="527"/>
        <v>2455379.4003302972</v>
      </c>
      <c r="AI432" s="21">
        <f t="shared" si="527"/>
        <v>0</v>
      </c>
      <c r="AJ432" s="21">
        <f t="shared" si="527"/>
        <v>274975.58375830721</v>
      </c>
      <c r="AK432" s="21">
        <f t="shared" si="527"/>
        <v>2730354.9840886053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229102.49326774009</v>
      </c>
    </row>
    <row r="436" spans="1:39" ht="15" x14ac:dyDescent="0.2">
      <c r="G436" s="58" t="s">
        <v>123</v>
      </c>
      <c r="H436" s="57"/>
      <c r="I436" s="57"/>
      <c r="J436" s="11">
        <f>H$435</f>
        <v>229102.49326774009</v>
      </c>
      <c r="K436" s="11">
        <f>J436*$C$10</f>
        <v>91640.99730709604</v>
      </c>
      <c r="L436" s="24">
        <f>$C$445</f>
        <v>32250.208849553634</v>
      </c>
      <c r="M436" s="11">
        <f t="shared" ref="M436:M456" si="52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529">O436*W436</f>
        <v>0</v>
      </c>
      <c r="AB436" s="5">
        <f>P436*W436</f>
        <v>6.0222899999999999</v>
      </c>
      <c r="AC436" s="32"/>
      <c r="AD436" s="5">
        <f>$W436*J436</f>
        <v>229102.49326774009</v>
      </c>
      <c r="AE436" s="5">
        <f>-$W436*K436</f>
        <v>-91640.99730709604</v>
      </c>
      <c r="AF436" s="5">
        <f>-$W436*L436</f>
        <v>-32250.208849553634</v>
      </c>
      <c r="AG436" s="5"/>
      <c r="AH436" s="5">
        <f>SUM(AD436:AG436)</f>
        <v>105211.28711109041</v>
      </c>
      <c r="AI436" s="42">
        <f>Y436-AA436</f>
        <v>0</v>
      </c>
      <c r="AJ436" s="42"/>
      <c r="AK436" s="42">
        <f>SUM(AH436:AJ436)</f>
        <v>105211.28711109041</v>
      </c>
      <c r="AL436" s="6" t="s">
        <v>39</v>
      </c>
      <c r="AM436" s="36">
        <f>AK463</f>
        <v>2629876.2390141352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30">H$435</f>
        <v>229102.49326774009</v>
      </c>
      <c r="K437" s="11"/>
      <c r="L437" s="24"/>
      <c r="M437" s="11">
        <f t="shared" si="528"/>
        <v>602229</v>
      </c>
      <c r="N437" s="78">
        <f t="shared" ref="N437:N456" si="531">N405</f>
        <v>0</v>
      </c>
      <c r="O437" s="35">
        <f t="shared" ref="O437:O456" si="532">M437*N437/1000</f>
        <v>0</v>
      </c>
      <c r="P437" s="35">
        <f t="shared" ref="P437:P438" si="533">$H$14*M437/1000</f>
        <v>6.0222899999999999</v>
      </c>
      <c r="Q437">
        <f t="shared" ref="Q437:Q456" si="534">Q5</f>
        <v>65</v>
      </c>
      <c r="R437" s="45">
        <f>1000*VLOOKUP(Q437, '[1]Mortality (Interventions) H'!$B$8:$AV$128, 46)</f>
        <v>7.6188360267839466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7.6188360267839469E-3</v>
      </c>
      <c r="V437" s="39">
        <f>MIN(S437*T437,T437-U437)</f>
        <v>3.4608985999999998E-3</v>
      </c>
      <c r="W437" s="32">
        <f>T437-SUM(U437:V437)</f>
        <v>0.98892026537321609</v>
      </c>
      <c r="X437" s="32"/>
      <c r="Y437" s="5">
        <f>AA436</f>
        <v>0</v>
      </c>
      <c r="Z437" s="5">
        <f>AB436</f>
        <v>6.0222899999999999</v>
      </c>
      <c r="AA437" s="5">
        <f t="shared" si="529"/>
        <v>0</v>
      </c>
      <c r="AB437" s="5">
        <f t="shared" ref="AB437:AB456" si="535">P437*W437</f>
        <v>5.9555646249544658</v>
      </c>
      <c r="AC437" s="32"/>
      <c r="AD437" s="5">
        <f t="shared" ref="AD437:AD439" si="536">$W437*J437</f>
        <v>226564.09843999898</v>
      </c>
      <c r="AE437" s="5">
        <f t="shared" ref="AE437:AE456" si="537">-$W437*K437</f>
        <v>0</v>
      </c>
      <c r="AF437" s="5">
        <f t="shared" ref="AF437:AF438" si="538">-$W437*L437</f>
        <v>0</v>
      </c>
      <c r="AG437" s="5">
        <f>-U437*M437</f>
        <v>-4588.2840015740694</v>
      </c>
      <c r="AH437" s="5">
        <f t="shared" ref="AH437:AH445" si="539">SUM(AD437:AG437)</f>
        <v>221975.81443842492</v>
      </c>
      <c r="AI437" s="42">
        <f>-M437*$W436*(N437-N436)/1000</f>
        <v>0</v>
      </c>
      <c r="AJ437" s="42">
        <f>$D$6*SUM(Y437:Z437,AD437:AE437)</f>
        <v>22226.528843612901</v>
      </c>
      <c r="AK437" s="42">
        <f t="shared" ref="AK437" si="540">SUM(AH437:AJ437)</f>
        <v>244202.34328203782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41">I437+1</f>
        <v>2</v>
      </c>
      <c r="J438" s="11">
        <f t="shared" si="530"/>
        <v>229102.49326774009</v>
      </c>
      <c r="K438" s="11">
        <f t="shared" ref="K438:K456" si="542">J438*$C$11</f>
        <v>2291.024932677401</v>
      </c>
      <c r="L438" s="24">
        <f>$C$446</f>
        <v>25377.134051521425</v>
      </c>
      <c r="M438" s="11">
        <f t="shared" si="528"/>
        <v>602229</v>
      </c>
      <c r="N438" s="78">
        <f t="shared" si="531"/>
        <v>0</v>
      </c>
      <c r="O438" s="35">
        <f t="shared" si="532"/>
        <v>0</v>
      </c>
      <c r="P438" s="35">
        <f t="shared" si="533"/>
        <v>6.0222899999999999</v>
      </c>
      <c r="Q438">
        <f t="shared" si="534"/>
        <v>66</v>
      </c>
      <c r="R438" s="45">
        <f>1000*VLOOKUP(Q438, '[1]Mortality (Interventions) H'!$B$8:$AV$128, 46)</f>
        <v>8.4102294556478014</v>
      </c>
      <c r="S438" s="46">
        <f>VLOOKUP(I438, '[1]Lapse Rates'!$A$4:$F$24, 3)</f>
        <v>3.2267923000000001E-3</v>
      </c>
      <c r="T438" s="33">
        <f t="shared" ref="T438:T440" si="543">W437</f>
        <v>0.98892026537321609</v>
      </c>
      <c r="U438" s="33">
        <f>T438*R438/1000</f>
        <v>8.3170463451288611E-3</v>
      </c>
      <c r="V438" s="39">
        <f t="shared" ref="V438:V456" si="544">MIN(S438*T438,T438-U438)</f>
        <v>3.1910402976202505E-3</v>
      </c>
      <c r="W438" s="32">
        <f>T438-SUM(U438:V438)</f>
        <v>0.97741217873046693</v>
      </c>
      <c r="X438" s="32"/>
      <c r="Y438" s="5">
        <f t="shared" ref="Y438:Y439" si="545">AA437</f>
        <v>0</v>
      </c>
      <c r="Z438" s="5">
        <f t="shared" ref="Z438:Z456" si="546">AB437</f>
        <v>5.9555646249544658</v>
      </c>
      <c r="AA438" s="5">
        <f>O438*W438</f>
        <v>0</v>
      </c>
      <c r="AB438" s="5">
        <f t="shared" si="535"/>
        <v>5.8862595898467038</v>
      </c>
      <c r="AC438" s="32"/>
      <c r="AD438" s="5">
        <f t="shared" si="536"/>
        <v>223927.56709740398</v>
      </c>
      <c r="AE438" s="5">
        <f t="shared" si="537"/>
        <v>-2239.2756709740397</v>
      </c>
      <c r="AF438" s="5">
        <f t="shared" si="538"/>
        <v>-24803.919883232677</v>
      </c>
      <c r="AG438" s="5">
        <f t="shared" ref="AG438:AG441" si="547">-U438*M438</f>
        <v>-5008.7665033806088</v>
      </c>
      <c r="AH438" s="5">
        <f t="shared" si="539"/>
        <v>191875.60503981664</v>
      </c>
      <c r="AI438" s="42">
        <f>-M438*($W437*N438-$W436*N437)/1000</f>
        <v>0</v>
      </c>
      <c r="AJ438" s="42">
        <f t="shared" ref="AJ438:AJ439" si="548">$D$6*SUM(Y438:Z438,AD438:AE438)</f>
        <v>21748.205629822485</v>
      </c>
      <c r="AK438" s="42">
        <f>SUM(AH438:AJ438)</f>
        <v>213623.81066963912</v>
      </c>
      <c r="AL438" s="48" t="s">
        <v>59</v>
      </c>
      <c r="AM438" s="54">
        <f>AK463/AD463</f>
        <v>0.89288448049316871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41"/>
        <v>3</v>
      </c>
      <c r="J439" s="11">
        <f t="shared" si="530"/>
        <v>229102.49326774009</v>
      </c>
      <c r="K439" s="11">
        <f t="shared" si="542"/>
        <v>2291.024932677401</v>
      </c>
      <c r="L439" s="24">
        <f t="shared" ref="L439:L456" si="549">$C$446</f>
        <v>25377.134051521425</v>
      </c>
      <c r="M439" s="11">
        <f t="shared" si="528"/>
        <v>602229</v>
      </c>
      <c r="N439" s="78">
        <f t="shared" si="531"/>
        <v>0</v>
      </c>
      <c r="O439" s="35">
        <f t="shared" si="532"/>
        <v>0</v>
      </c>
      <c r="P439" s="35">
        <f>$H$14*M439/1000</f>
        <v>6.0222899999999999</v>
      </c>
      <c r="Q439">
        <f t="shared" si="534"/>
        <v>67</v>
      </c>
      <c r="R439" s="45">
        <f>1000*VLOOKUP(Q439, '[1]Mortality (Interventions) H'!$B$8:$AV$128, 46)</f>
        <v>9.260735129560878</v>
      </c>
      <c r="S439" s="46">
        <f>VLOOKUP(I439, '[1]Lapse Rates'!$A$4:$F$24, 3)</f>
        <v>2.9657235000000001E-3</v>
      </c>
      <c r="T439" s="33">
        <f t="shared" si="543"/>
        <v>0.97741217873046693</v>
      </c>
      <c r="U439" s="33">
        <f t="shared" ref="U439:U456" si="550">T439*R439/1000</f>
        <v>9.0515552996298706E-3</v>
      </c>
      <c r="V439" s="39">
        <f t="shared" si="544"/>
        <v>2.8987342676471462E-3</v>
      </c>
      <c r="W439" s="32">
        <f t="shared" ref="W439:W456" si="551">T439-SUM(U439:V439)</f>
        <v>0.96546188916318987</v>
      </c>
      <c r="X439" s="32"/>
      <c r="Y439" s="5">
        <f t="shared" si="545"/>
        <v>0</v>
      </c>
      <c r="Z439" s="5">
        <f t="shared" si="546"/>
        <v>5.8862595898467038</v>
      </c>
      <c r="AA439" s="5">
        <f t="shared" ref="AA439:AA456" si="552">O439*W439</f>
        <v>0</v>
      </c>
      <c r="AB439" s="5">
        <f t="shared" si="535"/>
        <v>5.8142914804885866</v>
      </c>
      <c r="AC439" s="32"/>
      <c r="AD439" s="5">
        <f t="shared" si="536"/>
        <v>221189.72596226935</v>
      </c>
      <c r="AE439" s="5">
        <f t="shared" si="537"/>
        <v>-2211.8972596226936</v>
      </c>
      <c r="AF439" s="5">
        <f>-$W439*L439</f>
        <v>-24500.655782929389</v>
      </c>
      <c r="AG439" s="5">
        <f t="shared" si="547"/>
        <v>-5451.1090965407975</v>
      </c>
      <c r="AH439" s="5">
        <f t="shared" si="539"/>
        <v>189026.06382317646</v>
      </c>
      <c r="AI439" s="42">
        <f>-M439*($W438*N439-$W437*N438)/1000</f>
        <v>0</v>
      </c>
      <c r="AJ439" s="42">
        <f t="shared" si="548"/>
        <v>21482.302437795403</v>
      </c>
      <c r="AK439" s="42">
        <f t="shared" ref="AK439:AK446" si="553">SUM(AH439:AJ439)</f>
        <v>210508.36626097187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41"/>
        <v>4</v>
      </c>
      <c r="J440" s="11">
        <f t="shared" si="530"/>
        <v>229102.49326774009</v>
      </c>
      <c r="K440" s="11">
        <f t="shared" si="542"/>
        <v>2291.024932677401</v>
      </c>
      <c r="L440" s="24">
        <f t="shared" si="549"/>
        <v>25377.134051521425</v>
      </c>
      <c r="M440" s="11">
        <f t="shared" si="528"/>
        <v>602229</v>
      </c>
      <c r="N440" s="78">
        <f t="shared" si="531"/>
        <v>0</v>
      </c>
      <c r="O440" s="35">
        <f t="shared" si="532"/>
        <v>0</v>
      </c>
      <c r="P440" s="35">
        <f t="shared" ref="P440:P456" si="554">$H$14*M440/1000</f>
        <v>6.0222899999999999</v>
      </c>
      <c r="Q440">
        <f t="shared" si="534"/>
        <v>68</v>
      </c>
      <c r="R440" s="45">
        <f>1000*VLOOKUP(Q440, '[1]Mortality (Interventions) H'!$B$8:$AV$128, 46)</f>
        <v>10.171301046803602</v>
      </c>
      <c r="S440" s="46">
        <f>VLOOKUP(I440, '[1]Lapse Rates'!$A$4:$F$24, 3)</f>
        <v>2.7812204999999998E-3</v>
      </c>
      <c r="T440" s="33">
        <f t="shared" si="543"/>
        <v>0.96546188916318987</v>
      </c>
      <c r="U440" s="33">
        <f t="shared" si="550"/>
        <v>9.8200035238945362E-3</v>
      </c>
      <c r="V440" s="39">
        <f t="shared" si="544"/>
        <v>2.6851623981093914E-3</v>
      </c>
      <c r="W440" s="32">
        <f t="shared" si="551"/>
        <v>0.95295672324118597</v>
      </c>
      <c r="X440" s="32"/>
      <c r="Y440" s="5">
        <f>AA439</f>
        <v>0</v>
      </c>
      <c r="Z440" s="5">
        <f t="shared" si="546"/>
        <v>5.8142914804885866</v>
      </c>
      <c r="AA440" s="5">
        <f t="shared" si="552"/>
        <v>0</v>
      </c>
      <c r="AB440" s="5">
        <f t="shared" si="535"/>
        <v>5.7389817448081617</v>
      </c>
      <c r="AC440" s="32"/>
      <c r="AD440" s="5">
        <f>$W440*J440</f>
        <v>218324.76127081146</v>
      </c>
      <c r="AE440" s="5">
        <f t="shared" si="537"/>
        <v>-2183.247612708115</v>
      </c>
      <c r="AF440" s="5">
        <f t="shared" ref="AF440:AF456" si="555">-$W440*L440</f>
        <v>-24183.310510990181</v>
      </c>
      <c r="AG440" s="5">
        <f t="shared" si="547"/>
        <v>-5913.8909021914824</v>
      </c>
      <c r="AH440" s="5">
        <f t="shared" si="539"/>
        <v>186044.31224492169</v>
      </c>
      <c r="AI440" s="42">
        <f t="shared" ref="AI440:AI456" si="556">-M440*($W439*N440-$W438*N439)/1000</f>
        <v>0</v>
      </c>
      <c r="AJ440" s="42">
        <f>$D$6*SUM(Y440:Z440,AD440:AE440)</f>
        <v>21204.052871854175</v>
      </c>
      <c r="AK440" s="42">
        <f t="shared" si="553"/>
        <v>207248.36511677585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41"/>
        <v>5</v>
      </c>
      <c r="J441" s="11">
        <f t="shared" si="530"/>
        <v>229102.49326774009</v>
      </c>
      <c r="K441" s="11">
        <f t="shared" si="542"/>
        <v>2291.024932677401</v>
      </c>
      <c r="L441" s="24">
        <f t="shared" si="549"/>
        <v>25377.134051521425</v>
      </c>
      <c r="M441" s="11">
        <f t="shared" si="528"/>
        <v>602229</v>
      </c>
      <c r="N441" s="78">
        <f t="shared" si="531"/>
        <v>0</v>
      </c>
      <c r="O441" s="35">
        <f t="shared" si="532"/>
        <v>0</v>
      </c>
      <c r="P441" s="35">
        <f t="shared" si="554"/>
        <v>6.0222899999999999</v>
      </c>
      <c r="Q441">
        <f t="shared" si="534"/>
        <v>69</v>
      </c>
      <c r="R441" s="45">
        <f>1000*VLOOKUP(Q441, '[1]Mortality (Interventions) H'!$B$8:$AV$128, 46)</f>
        <v>11.199682030840277</v>
      </c>
      <c r="S441" s="46">
        <f>VLOOKUP(I441, '[1]Lapse Rates'!$A$4:$F$24, 3)</f>
        <v>2.4845683E-3</v>
      </c>
      <c r="T441" s="33">
        <f>W440</f>
        <v>0.95295672324118597</v>
      </c>
      <c r="U441" s="33">
        <f t="shared" si="550"/>
        <v>1.0672812289452742E-2</v>
      </c>
      <c r="V441" s="39">
        <f t="shared" si="544"/>
        <v>2.3676860658369239E-3</v>
      </c>
      <c r="W441" s="32">
        <f t="shared" si="551"/>
        <v>0.93991622488589632</v>
      </c>
      <c r="X441" s="32"/>
      <c r="Y441" s="5">
        <f t="shared" ref="Y441:Y456" si="557">AA440</f>
        <v>0</v>
      </c>
      <c r="Z441" s="5">
        <f t="shared" si="546"/>
        <v>5.7389817448081617</v>
      </c>
      <c r="AA441" s="5">
        <f t="shared" si="552"/>
        <v>0</v>
      </c>
      <c r="AB441" s="5">
        <f t="shared" si="535"/>
        <v>5.6604480819680845</v>
      </c>
      <c r="AC441" s="32"/>
      <c r="AD441" s="5">
        <f t="shared" ref="AD441:AD455" si="558">$W441*J441</f>
        <v>215337.15058416076</v>
      </c>
      <c r="AE441" s="5">
        <f t="shared" si="537"/>
        <v>-2153.3715058416074</v>
      </c>
      <c r="AF441" s="5">
        <f t="shared" si="555"/>
        <v>-23852.380036129351</v>
      </c>
      <c r="AG441" s="5">
        <f t="shared" si="547"/>
        <v>-6427.4770722648354</v>
      </c>
      <c r="AH441" s="5">
        <f t="shared" si="539"/>
        <v>182903.92196992497</v>
      </c>
      <c r="AI441" s="42">
        <f t="shared" si="556"/>
        <v>0</v>
      </c>
      <c r="AJ441" s="42">
        <f t="shared" ref="AJ441:AJ456" si="559">$D$6*SUM(Y441:Z441,AD441:AE441)</f>
        <v>20913.891721692275</v>
      </c>
      <c r="AK441" s="42">
        <f t="shared" si="553"/>
        <v>203817.81369161725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41"/>
        <v>6</v>
      </c>
      <c r="J442" s="11">
        <f t="shared" si="530"/>
        <v>229102.49326774009</v>
      </c>
      <c r="K442" s="11">
        <f t="shared" si="542"/>
        <v>2291.024932677401</v>
      </c>
      <c r="L442" s="24">
        <f t="shared" si="549"/>
        <v>25377.134051521425</v>
      </c>
      <c r="M442" s="11">
        <f t="shared" si="528"/>
        <v>602229</v>
      </c>
      <c r="N442" s="78">
        <f t="shared" si="531"/>
        <v>0</v>
      </c>
      <c r="O442" s="35">
        <f t="shared" si="532"/>
        <v>0</v>
      </c>
      <c r="P442" s="35">
        <f t="shared" si="554"/>
        <v>6.0222899999999999</v>
      </c>
      <c r="Q442">
        <f t="shared" si="534"/>
        <v>70</v>
      </c>
      <c r="R442" s="45">
        <f>1000*VLOOKUP(Q442, '[1]Mortality (Interventions) H'!$B$8:$AV$128, 46)</f>
        <v>12.494586976463268</v>
      </c>
      <c r="S442" s="46">
        <f>VLOOKUP(I442, '[1]Lapse Rates'!$A$4:$F$24, 3)</f>
        <v>2.4510465999999999E-3</v>
      </c>
      <c r="T442" s="33">
        <f t="shared" ref="T442:T456" si="560">W441</f>
        <v>0.93991622488589632</v>
      </c>
      <c r="U442" s="33">
        <f t="shared" si="550"/>
        <v>1.174386502242584E-2</v>
      </c>
      <c r="V442" s="39">
        <f t="shared" si="544"/>
        <v>2.3037784672914115E-3</v>
      </c>
      <c r="W442" s="32">
        <f t="shared" si="551"/>
        <v>0.92586858139617911</v>
      </c>
      <c r="X442" s="32"/>
      <c r="Y442" s="5">
        <f t="shared" si="557"/>
        <v>0</v>
      </c>
      <c r="Z442" s="5">
        <f t="shared" si="546"/>
        <v>5.6604480819680845</v>
      </c>
      <c r="AA442" s="5">
        <f t="shared" si="552"/>
        <v>0</v>
      </c>
      <c r="AB442" s="5">
        <f t="shared" si="535"/>
        <v>5.5758490990563958</v>
      </c>
      <c r="AC442" s="32"/>
      <c r="AD442" s="5">
        <f t="shared" si="558"/>
        <v>212118.8004361302</v>
      </c>
      <c r="AE442" s="5">
        <f t="shared" si="537"/>
        <v>-2121.1880043613019</v>
      </c>
      <c r="AF442" s="5">
        <f t="shared" si="555"/>
        <v>-23495.891104182814</v>
      </c>
      <c r="AG442" s="5">
        <f>-U442*M442</f>
        <v>-7072.4960885904911</v>
      </c>
      <c r="AH442" s="5">
        <f t="shared" si="539"/>
        <v>179429.2252389956</v>
      </c>
      <c r="AI442" s="42">
        <f t="shared" si="556"/>
        <v>0</v>
      </c>
      <c r="AJ442" s="42">
        <f t="shared" si="559"/>
        <v>20601.321069513371</v>
      </c>
      <c r="AK442" s="42">
        <f t="shared" si="553"/>
        <v>200030.54630850896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41"/>
        <v>7</v>
      </c>
      <c r="J443" s="11">
        <f t="shared" si="530"/>
        <v>229102.49326774009</v>
      </c>
      <c r="K443" s="11">
        <f t="shared" si="542"/>
        <v>2291.024932677401</v>
      </c>
      <c r="L443" s="24">
        <f t="shared" si="549"/>
        <v>25377.134051521425</v>
      </c>
      <c r="M443" s="11">
        <f t="shared" si="528"/>
        <v>602229</v>
      </c>
      <c r="N443" s="78">
        <f t="shared" si="531"/>
        <v>0</v>
      </c>
      <c r="O443" s="35">
        <f t="shared" si="532"/>
        <v>0</v>
      </c>
      <c r="P443" s="35">
        <f t="shared" si="554"/>
        <v>6.0222899999999999</v>
      </c>
      <c r="Q443">
        <f t="shared" si="534"/>
        <v>71</v>
      </c>
      <c r="R443" s="45">
        <f>1000*VLOOKUP(Q443, '[1]Mortality (Interventions) H'!$B$8:$AV$128, 46)</f>
        <v>13.845079650526792</v>
      </c>
      <c r="S443" s="46">
        <f>VLOOKUP(I443, '[1]Lapse Rates'!$A$4:$F$24, 3)</f>
        <v>2.2232648999999998E-3</v>
      </c>
      <c r="T443" s="33">
        <f t="shared" si="560"/>
        <v>0.92586858139617911</v>
      </c>
      <c r="U443" s="33">
        <f t="shared" si="550"/>
        <v>1.2818724255350349E-2</v>
      </c>
      <c r="V443" s="39">
        <f t="shared" si="544"/>
        <v>2.0584511190309177E-3</v>
      </c>
      <c r="W443" s="32">
        <f t="shared" si="551"/>
        <v>0.91099140602179784</v>
      </c>
      <c r="X443" s="32"/>
      <c r="Y443" s="5">
        <f t="shared" si="557"/>
        <v>0</v>
      </c>
      <c r="Z443" s="5">
        <f t="shared" si="546"/>
        <v>5.5758490990563958</v>
      </c>
      <c r="AA443" s="5">
        <f t="shared" si="552"/>
        <v>0</v>
      </c>
      <c r="AB443" s="5">
        <f t="shared" si="535"/>
        <v>5.4862544345710127</v>
      </c>
      <c r="AC443" s="32"/>
      <c r="AD443" s="5">
        <f t="shared" si="558"/>
        <v>208710.40246507802</v>
      </c>
      <c r="AE443" s="5">
        <f t="shared" si="537"/>
        <v>-2087.1040246507805</v>
      </c>
      <c r="AF443" s="5">
        <f t="shared" si="555"/>
        <v>-23118.351030399146</v>
      </c>
      <c r="AG443" s="5">
        <f t="shared" ref="AG443:AG456" si="561">-U443*M443</f>
        <v>-7719.8074895753853</v>
      </c>
      <c r="AH443" s="5">
        <f t="shared" si="539"/>
        <v>175785.1399204527</v>
      </c>
      <c r="AI443" s="42">
        <f t="shared" si="556"/>
        <v>0</v>
      </c>
      <c r="AJ443" s="42">
        <f t="shared" si="559"/>
        <v>20270.292567802531</v>
      </c>
      <c r="AK443" s="42">
        <f t="shared" si="553"/>
        <v>196055.43248825523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41"/>
        <v>8</v>
      </c>
      <c r="J444" s="11">
        <f t="shared" si="530"/>
        <v>229102.49326774009</v>
      </c>
      <c r="K444" s="11">
        <f t="shared" si="542"/>
        <v>2291.024932677401</v>
      </c>
      <c r="L444" s="24">
        <f t="shared" si="549"/>
        <v>25377.134051521425</v>
      </c>
      <c r="M444" s="11">
        <f t="shared" si="528"/>
        <v>602229</v>
      </c>
      <c r="N444" s="78">
        <f t="shared" si="531"/>
        <v>0</v>
      </c>
      <c r="O444" s="35">
        <f t="shared" si="532"/>
        <v>0</v>
      </c>
      <c r="P444" s="35">
        <f t="shared" si="554"/>
        <v>6.0222899999999999</v>
      </c>
      <c r="Q444">
        <f t="shared" si="534"/>
        <v>72</v>
      </c>
      <c r="R444" s="45">
        <f>1000*VLOOKUP(Q444, '[1]Mortality (Interventions) H'!$B$8:$AV$128, 46)</f>
        <v>15.406784134649978</v>
      </c>
      <c r="S444" s="46">
        <f>VLOOKUP(I444, '[1]Lapse Rates'!$A$4:$F$24, 3)</f>
        <v>2.1873403E-3</v>
      </c>
      <c r="T444" s="33">
        <f t="shared" si="560"/>
        <v>0.91099140602179784</v>
      </c>
      <c r="U444" s="33">
        <f t="shared" si="550"/>
        <v>1.4035447941099111E-2</v>
      </c>
      <c r="V444" s="39">
        <f t="shared" si="544"/>
        <v>1.9926482153451411E-3</v>
      </c>
      <c r="W444" s="32">
        <f t="shared" si="551"/>
        <v>0.89496330986535355</v>
      </c>
      <c r="X444" s="32"/>
      <c r="Y444" s="5">
        <f t="shared" si="557"/>
        <v>0</v>
      </c>
      <c r="Z444" s="5">
        <f t="shared" si="546"/>
        <v>5.4862544345710127</v>
      </c>
      <c r="AA444" s="5">
        <f t="shared" si="552"/>
        <v>0</v>
      </c>
      <c r="AB444" s="5">
        <f t="shared" si="535"/>
        <v>5.3897285913690203</v>
      </c>
      <c r="AC444" s="32"/>
      <c r="AD444" s="5">
        <f t="shared" si="558"/>
        <v>205038.32567330156</v>
      </c>
      <c r="AE444" s="5">
        <f t="shared" si="537"/>
        <v>-2050.3832567330155</v>
      </c>
      <c r="AF444" s="5">
        <f t="shared" si="555"/>
        <v>-22711.603885646386</v>
      </c>
      <c r="AG444" s="5">
        <f t="shared" si="561"/>
        <v>-8452.5537781201765</v>
      </c>
      <c r="AH444" s="5">
        <f t="shared" si="539"/>
        <v>171823.78475280199</v>
      </c>
      <c r="AI444" s="42">
        <f t="shared" si="556"/>
        <v>0</v>
      </c>
      <c r="AJ444" s="42">
        <f t="shared" si="559"/>
        <v>19913.655352625407</v>
      </c>
      <c r="AK444" s="42">
        <f t="shared" si="553"/>
        <v>191737.44010542741</v>
      </c>
    </row>
    <row r="445" spans="1:39" ht="15" x14ac:dyDescent="0.2">
      <c r="A445" s="12"/>
      <c r="B445" s="13">
        <v>1</v>
      </c>
      <c r="C445" s="10">
        <f>$H$435*0.14+$B$448</f>
        <v>32250.208849553634</v>
      </c>
      <c r="D445" s="1"/>
      <c r="E445" s="81" t="s">
        <v>51</v>
      </c>
      <c r="F445" s="13"/>
      <c r="G445" s="8"/>
      <c r="I445" s="2">
        <f t="shared" si="541"/>
        <v>9</v>
      </c>
      <c r="J445" s="11">
        <f t="shared" si="530"/>
        <v>229102.49326774009</v>
      </c>
      <c r="K445" s="11">
        <f t="shared" si="542"/>
        <v>2291.024932677401</v>
      </c>
      <c r="L445" s="24">
        <f t="shared" si="549"/>
        <v>25377.134051521425</v>
      </c>
      <c r="M445" s="11">
        <f t="shared" si="528"/>
        <v>602229</v>
      </c>
      <c r="N445" s="78">
        <f t="shared" si="531"/>
        <v>0</v>
      </c>
      <c r="O445" s="35">
        <f t="shared" si="532"/>
        <v>0</v>
      </c>
      <c r="P445" s="35">
        <f t="shared" si="554"/>
        <v>6.0222899999999999</v>
      </c>
      <c r="Q445">
        <f t="shared" si="534"/>
        <v>73</v>
      </c>
      <c r="R445" s="45">
        <f>1000*VLOOKUP(Q445, '[1]Mortality (Interventions) H'!$B$8:$AV$128, 46)</f>
        <v>17.213876398015199</v>
      </c>
      <c r="S445" s="46">
        <f>VLOOKUP(I445, '[1]Lapse Rates'!$A$4:$F$24, 3)</f>
        <v>1.9768835000000002E-3</v>
      </c>
      <c r="T445" s="33">
        <f t="shared" si="560"/>
        <v>0.89496330986535355</v>
      </c>
      <c r="U445" s="33">
        <f t="shared" si="550"/>
        <v>1.5405787796780772E-2</v>
      </c>
      <c r="V445" s="39">
        <f t="shared" si="544"/>
        <v>1.7692382003782049E-3</v>
      </c>
      <c r="W445" s="32">
        <f t="shared" si="551"/>
        <v>0.87778828386819452</v>
      </c>
      <c r="X445" s="32"/>
      <c r="Y445" s="5">
        <f t="shared" si="557"/>
        <v>0</v>
      </c>
      <c r="Z445" s="5">
        <f t="shared" si="546"/>
        <v>5.3897285913690203</v>
      </c>
      <c r="AA445" s="5">
        <f t="shared" si="552"/>
        <v>0</v>
      </c>
      <c r="AB445" s="5">
        <f t="shared" si="535"/>
        <v>5.2862956040565887</v>
      </c>
      <c r="AC445" s="32"/>
      <c r="AD445" s="5">
        <f t="shared" si="558"/>
        <v>201103.48439541415</v>
      </c>
      <c r="AE445" s="5">
        <f t="shared" si="537"/>
        <v>-2011.0348439541417</v>
      </c>
      <c r="AF445" s="5">
        <f t="shared" si="555"/>
        <v>-22275.750948578116</v>
      </c>
      <c r="AG445" s="5">
        <f t="shared" si="561"/>
        <v>-9277.8121790674868</v>
      </c>
      <c r="AH445" s="5">
        <f t="shared" si="539"/>
        <v>167538.8864238144</v>
      </c>
      <c r="AI445" s="42">
        <f t="shared" si="556"/>
        <v>0</v>
      </c>
      <c r="AJ445" s="42">
        <f t="shared" si="559"/>
        <v>19531.498033373042</v>
      </c>
      <c r="AK445" s="42">
        <f t="shared" si="553"/>
        <v>187070.38445718744</v>
      </c>
    </row>
    <row r="446" spans="1:39" ht="15" x14ac:dyDescent="0.2">
      <c r="A446" s="12"/>
      <c r="B446" s="70" t="s">
        <v>49</v>
      </c>
      <c r="C446" s="10">
        <f>$H$435*0.11+$B$448</f>
        <v>25377.134051521425</v>
      </c>
      <c r="D446" s="1"/>
      <c r="E446" s="1"/>
      <c r="F446" s="1"/>
      <c r="I446" s="2">
        <f t="shared" si="541"/>
        <v>10</v>
      </c>
      <c r="J446" s="11">
        <f t="shared" si="530"/>
        <v>229102.49326774009</v>
      </c>
      <c r="K446" s="11">
        <f t="shared" si="542"/>
        <v>2291.024932677401</v>
      </c>
      <c r="L446" s="24">
        <f t="shared" si="549"/>
        <v>25377.134051521425</v>
      </c>
      <c r="M446" s="11">
        <f t="shared" si="528"/>
        <v>602229</v>
      </c>
      <c r="N446" s="78">
        <f t="shared" si="531"/>
        <v>0</v>
      </c>
      <c r="O446" s="35">
        <f t="shared" si="532"/>
        <v>0</v>
      </c>
      <c r="P446" s="35">
        <f t="shared" si="554"/>
        <v>6.0222899999999999</v>
      </c>
      <c r="Q446">
        <f t="shared" si="534"/>
        <v>74</v>
      </c>
      <c r="R446" s="45">
        <f>1000*VLOOKUP(Q446, '[1]Mortality (Interventions) H'!$B$8:$AV$128, 46)</f>
        <v>19.370388098575059</v>
      </c>
      <c r="S446" s="46">
        <f>VLOOKUP(I446, '[1]Lapse Rates'!$A$4:$F$24, 3)</f>
        <v>1.6914747999999999E-3</v>
      </c>
      <c r="T446" s="33">
        <f t="shared" si="560"/>
        <v>0.87778828386819452</v>
      </c>
      <c r="U446" s="33">
        <f t="shared" si="550"/>
        <v>1.7003099726909103E-2</v>
      </c>
      <c r="V446" s="39">
        <f t="shared" si="544"/>
        <v>1.4847567618982975E-3</v>
      </c>
      <c r="W446" s="32">
        <f t="shared" si="551"/>
        <v>0.85930042737938717</v>
      </c>
      <c r="X446" s="32"/>
      <c r="Y446" s="5">
        <f t="shared" si="557"/>
        <v>0</v>
      </c>
      <c r="Z446" s="5">
        <f t="shared" si="546"/>
        <v>5.2862956040565887</v>
      </c>
      <c r="AA446" s="5">
        <f t="shared" si="552"/>
        <v>0</v>
      </c>
      <c r="AB446" s="5">
        <f t="shared" si="535"/>
        <v>5.1749563708026098</v>
      </c>
      <c r="AC446" s="32"/>
      <c r="AD446" s="5">
        <f t="shared" si="558"/>
        <v>196867.87037865224</v>
      </c>
      <c r="AE446" s="5">
        <f t="shared" si="537"/>
        <v>-1968.6787037865224</v>
      </c>
      <c r="AF446" s="5">
        <f t="shared" si="555"/>
        <v>-21806.58213613636</v>
      </c>
      <c r="AG446" s="5">
        <f t="shared" si="561"/>
        <v>-10239.759745436742</v>
      </c>
      <c r="AH446" s="5">
        <f>SUM(AD446:AG446)</f>
        <v>162852.84979329261</v>
      </c>
      <c r="AI446" s="42">
        <f t="shared" si="556"/>
        <v>0</v>
      </c>
      <c r="AJ446" s="42">
        <f t="shared" si="559"/>
        <v>19120.129288903085</v>
      </c>
      <c r="AK446" s="42">
        <f t="shared" si="553"/>
        <v>181972.9790821957</v>
      </c>
    </row>
    <row r="447" spans="1:39" ht="15" x14ac:dyDescent="0.2">
      <c r="D447" s="1"/>
      <c r="E447" s="1"/>
      <c r="F447" s="1"/>
      <c r="I447" s="2">
        <f t="shared" si="541"/>
        <v>11</v>
      </c>
      <c r="J447" s="11">
        <f t="shared" si="530"/>
        <v>229102.49326774009</v>
      </c>
      <c r="K447" s="11">
        <f t="shared" si="542"/>
        <v>2291.024932677401</v>
      </c>
      <c r="L447" s="24">
        <f t="shared" si="549"/>
        <v>25377.134051521425</v>
      </c>
      <c r="M447" s="11">
        <f t="shared" si="528"/>
        <v>602229</v>
      </c>
      <c r="N447" s="78">
        <f t="shared" si="531"/>
        <v>0</v>
      </c>
      <c r="O447" s="35">
        <f t="shared" si="532"/>
        <v>0</v>
      </c>
      <c r="P447" s="35">
        <f t="shared" si="554"/>
        <v>6.0222899999999999</v>
      </c>
      <c r="Q447">
        <f t="shared" si="534"/>
        <v>75</v>
      </c>
      <c r="R447" s="45">
        <f>1000*VLOOKUP(Q447, '[1]Mortality (Interventions) H'!$B$8:$AV$128, 46)</f>
        <v>21.866536582568518</v>
      </c>
      <c r="S447" s="46">
        <f>VLOOKUP(I447, '[1]Lapse Rates'!$A$4:$F$24, 3)</f>
        <v>1.5867464999999999E-3</v>
      </c>
      <c r="T447" s="33">
        <f t="shared" si="560"/>
        <v>0.85930042737938717</v>
      </c>
      <c r="U447" s="33">
        <f t="shared" si="550"/>
        <v>1.8789924230708129E-2</v>
      </c>
      <c r="V447" s="39">
        <f t="shared" si="544"/>
        <v>1.3634919455927468E-3</v>
      </c>
      <c r="W447" s="32">
        <f t="shared" si="551"/>
        <v>0.83914701120308632</v>
      </c>
      <c r="X447" s="31"/>
      <c r="Y447" s="5">
        <f t="shared" si="557"/>
        <v>0</v>
      </c>
      <c r="Z447" s="5">
        <f t="shared" si="546"/>
        <v>5.1749563708026098</v>
      </c>
      <c r="AA447" s="5">
        <f t="shared" si="552"/>
        <v>0</v>
      </c>
      <c r="AB447" s="5">
        <f t="shared" si="535"/>
        <v>5.0535866540982344</v>
      </c>
      <c r="AC447" s="32"/>
      <c r="AD447" s="5">
        <f t="shared" si="558"/>
        <v>192250.67248479932</v>
      </c>
      <c r="AE447" s="5">
        <f t="shared" si="537"/>
        <v>-1922.5067248479932</v>
      </c>
      <c r="AF447" s="5">
        <f t="shared" si="555"/>
        <v>-21295.146192234271</v>
      </c>
      <c r="AG447" s="5">
        <f t="shared" si="561"/>
        <v>-11315.837279535126</v>
      </c>
      <c r="AH447" s="5">
        <f t="shared" ref="AH447:AH456" si="562">SUM(AD447:AG447)</f>
        <v>157717.18228818191</v>
      </c>
      <c r="AI447" s="42">
        <f t="shared" si="556"/>
        <v>0</v>
      </c>
      <c r="AJ447" s="42">
        <f t="shared" si="559"/>
        <v>18671.700724271202</v>
      </c>
      <c r="AK447" s="42">
        <f t="shared" ref="AK447:AK456" si="563">SUM(AH447:AJ447)</f>
        <v>176388.88301245312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41"/>
        <v>12</v>
      </c>
      <c r="J448" s="11">
        <f t="shared" si="530"/>
        <v>229102.49326774009</v>
      </c>
      <c r="K448" s="11">
        <f t="shared" si="542"/>
        <v>2291.024932677401</v>
      </c>
      <c r="L448" s="24">
        <f t="shared" si="549"/>
        <v>25377.134051521425</v>
      </c>
      <c r="M448" s="11">
        <f t="shared" si="528"/>
        <v>602229</v>
      </c>
      <c r="N448" s="78">
        <f t="shared" si="531"/>
        <v>0</v>
      </c>
      <c r="O448" s="35">
        <f t="shared" si="532"/>
        <v>0</v>
      </c>
      <c r="P448" s="35">
        <f t="shared" si="554"/>
        <v>6.0222899999999999</v>
      </c>
      <c r="Q448">
        <f t="shared" si="534"/>
        <v>76</v>
      </c>
      <c r="R448" s="45">
        <f>1000*VLOOKUP(Q448, '[1]Mortality (Interventions) H'!$B$8:$AV$128, 46)</f>
        <v>24.744998362510763</v>
      </c>
      <c r="S448" s="46">
        <f>VLOOKUP(I448, '[1]Lapse Rates'!$A$4:$F$24, 3)</f>
        <v>1.4412507000000001E-3</v>
      </c>
      <c r="T448" s="33">
        <f t="shared" si="560"/>
        <v>0.83914701120308632</v>
      </c>
      <c r="U448" s="33">
        <f t="shared" si="550"/>
        <v>2.0764691418126174E-2</v>
      </c>
      <c r="V448" s="39">
        <f t="shared" si="544"/>
        <v>1.209421217299356E-3</v>
      </c>
      <c r="W448" s="32">
        <f t="shared" si="551"/>
        <v>0.81717289856766084</v>
      </c>
      <c r="X448" s="31"/>
      <c r="Y448" s="5">
        <f t="shared" si="557"/>
        <v>0</v>
      </c>
      <c r="Z448" s="5">
        <f t="shared" si="546"/>
        <v>5.0535866540982344</v>
      </c>
      <c r="AA448" s="5">
        <f t="shared" si="552"/>
        <v>0</v>
      </c>
      <c r="AB448" s="5">
        <f t="shared" si="535"/>
        <v>4.921252175315038</v>
      </c>
      <c r="AC448" s="32"/>
      <c r="AD448" s="5">
        <f t="shared" si="558"/>
        <v>187216.34849267718</v>
      </c>
      <c r="AE448" s="5">
        <f t="shared" si="537"/>
        <v>-1872.1634849267718</v>
      </c>
      <c r="AF448" s="5">
        <f t="shared" si="555"/>
        <v>-20737.506190221851</v>
      </c>
      <c r="AG448" s="5">
        <f t="shared" si="561"/>
        <v>-12505.099348046708</v>
      </c>
      <c r="AH448" s="5">
        <f t="shared" si="562"/>
        <v>152101.57946948186</v>
      </c>
      <c r="AI448" s="42">
        <f t="shared" si="556"/>
        <v>0</v>
      </c>
      <c r="AJ448" s="42">
        <f t="shared" si="559"/>
        <v>18182.760306111082</v>
      </c>
      <c r="AK448" s="42">
        <f t="shared" si="563"/>
        <v>170284.33977559293</v>
      </c>
    </row>
    <row r="449" spans="1:37" ht="15" x14ac:dyDescent="0.2">
      <c r="A449" s="48"/>
      <c r="D449" s="1"/>
      <c r="E449" s="1"/>
      <c r="F449" s="1"/>
      <c r="I449" s="2">
        <f t="shared" si="541"/>
        <v>13</v>
      </c>
      <c r="J449" s="11">
        <f t="shared" si="530"/>
        <v>229102.49326774009</v>
      </c>
      <c r="K449" s="11">
        <f t="shared" si="542"/>
        <v>2291.024932677401</v>
      </c>
      <c r="L449" s="24">
        <f t="shared" si="549"/>
        <v>25377.134051521425</v>
      </c>
      <c r="M449" s="11">
        <f t="shared" si="528"/>
        <v>602229</v>
      </c>
      <c r="N449" s="78">
        <f t="shared" si="531"/>
        <v>0</v>
      </c>
      <c r="O449" s="35">
        <f t="shared" si="532"/>
        <v>0</v>
      </c>
      <c r="P449" s="35">
        <f t="shared" si="554"/>
        <v>6.0222899999999999</v>
      </c>
      <c r="Q449">
        <f t="shared" si="534"/>
        <v>77</v>
      </c>
      <c r="R449" s="45">
        <f>1000*VLOOKUP(Q449, '[1]Mortality (Interventions) H'!$B$8:$AV$128, 46)</f>
        <v>28.083073800158658</v>
      </c>
      <c r="S449" s="46">
        <f>VLOOKUP(I449, '[1]Lapse Rates'!$A$4:$F$24, 3)</f>
        <v>1.3481251E-3</v>
      </c>
      <c r="T449" s="33">
        <f t="shared" si="560"/>
        <v>0.81717289856766084</v>
      </c>
      <c r="U449" s="33">
        <f t="shared" si="550"/>
        <v>2.2948726817965184E-2</v>
      </c>
      <c r="V449" s="39">
        <f t="shared" si="544"/>
        <v>1.1016512955988177E-3</v>
      </c>
      <c r="W449" s="32">
        <f t="shared" si="551"/>
        <v>0.79312252045409681</v>
      </c>
      <c r="X449" s="31"/>
      <c r="Y449" s="5">
        <f t="shared" si="557"/>
        <v>0</v>
      </c>
      <c r="Z449" s="5">
        <f t="shared" si="546"/>
        <v>4.921252175315038</v>
      </c>
      <c r="AA449" s="5">
        <f t="shared" si="552"/>
        <v>0</v>
      </c>
      <c r="AB449" s="5">
        <f t="shared" si="535"/>
        <v>4.7764138237055027</v>
      </c>
      <c r="AC449" s="32"/>
      <c r="AD449" s="5">
        <f t="shared" si="558"/>
        <v>181706.34690282776</v>
      </c>
      <c r="AE449" s="5">
        <f t="shared" si="537"/>
        <v>-1817.0634690282777</v>
      </c>
      <c r="AF449" s="5">
        <f t="shared" si="555"/>
        <v>-20127.176520844157</v>
      </c>
      <c r="AG449" s="5">
        <f t="shared" si="561"/>
        <v>-13820.388802856354</v>
      </c>
      <c r="AH449" s="5">
        <f t="shared" si="562"/>
        <v>145941.71811009897</v>
      </c>
      <c r="AI449" s="42">
        <f t="shared" si="556"/>
        <v>0</v>
      </c>
      <c r="AJ449" s="42">
        <f t="shared" si="559"/>
        <v>17647.621479694131</v>
      </c>
      <c r="AK449" s="42">
        <f t="shared" si="563"/>
        <v>163589.33958979309</v>
      </c>
    </row>
    <row r="450" spans="1:37" ht="15" x14ac:dyDescent="0.2">
      <c r="A450" s="48"/>
      <c r="D450" s="1"/>
      <c r="E450" s="1"/>
      <c r="F450" s="37"/>
      <c r="I450" s="2">
        <f t="shared" si="541"/>
        <v>14</v>
      </c>
      <c r="J450" s="11">
        <f t="shared" si="530"/>
        <v>229102.49326774009</v>
      </c>
      <c r="K450" s="11">
        <f t="shared" si="542"/>
        <v>2291.024932677401</v>
      </c>
      <c r="L450" s="24">
        <f t="shared" si="549"/>
        <v>25377.134051521425</v>
      </c>
      <c r="M450" s="11">
        <f t="shared" si="528"/>
        <v>602229</v>
      </c>
      <c r="N450" s="78">
        <f t="shared" si="531"/>
        <v>0</v>
      </c>
      <c r="O450" s="35">
        <f t="shared" si="532"/>
        <v>0</v>
      </c>
      <c r="P450" s="35">
        <f t="shared" si="554"/>
        <v>6.0222899999999999</v>
      </c>
      <c r="Q450">
        <f t="shared" si="534"/>
        <v>78</v>
      </c>
      <c r="R450" s="45">
        <f>1000*VLOOKUP(Q450, '[1]Mortality (Interventions) H'!$B$8:$AV$128, 46)</f>
        <v>31.835165819592408</v>
      </c>
      <c r="S450" s="46">
        <f>VLOOKUP(I450, '[1]Lapse Rates'!$A$4:$F$24, 3)</f>
        <v>1.1365788999999999E-3</v>
      </c>
      <c r="T450" s="33">
        <f t="shared" si="560"/>
        <v>0.79312252045409681</v>
      </c>
      <c r="U450" s="33">
        <f t="shared" si="550"/>
        <v>2.5249186953909243E-2</v>
      </c>
      <c r="V450" s="39">
        <f t="shared" si="544"/>
        <v>9.014463218629448E-4</v>
      </c>
      <c r="W450" s="32">
        <f t="shared" si="551"/>
        <v>0.76697188717832465</v>
      </c>
      <c r="X450" s="31"/>
      <c r="Y450" s="5">
        <f t="shared" si="557"/>
        <v>0</v>
      </c>
      <c r="Z450" s="5">
        <f t="shared" si="546"/>
        <v>4.7764138237055027</v>
      </c>
      <c r="AA450" s="5">
        <f t="shared" si="552"/>
        <v>0</v>
      </c>
      <c r="AB450" s="5">
        <f t="shared" si="535"/>
        <v>4.6189271264351524</v>
      </c>
      <c r="AC450" s="32"/>
      <c r="AD450" s="5">
        <f t="shared" si="558"/>
        <v>175715.17161881804</v>
      </c>
      <c r="AE450" s="5">
        <f t="shared" si="537"/>
        <v>-1757.1517161881804</v>
      </c>
      <c r="AF450" s="5">
        <f t="shared" si="555"/>
        <v>-19463.548394672711</v>
      </c>
      <c r="AG450" s="5">
        <f t="shared" si="561"/>
        <v>-15205.79261006581</v>
      </c>
      <c r="AH450" s="5">
        <f t="shared" si="562"/>
        <v>139288.67889789134</v>
      </c>
      <c r="AI450" s="42">
        <f t="shared" si="556"/>
        <v>0</v>
      </c>
      <c r="AJ450" s="42">
        <f t="shared" si="559"/>
        <v>17065.750318644095</v>
      </c>
      <c r="AK450" s="42">
        <f t="shared" si="563"/>
        <v>156354.42921653544</v>
      </c>
    </row>
    <row r="451" spans="1:37" ht="15" x14ac:dyDescent="0.2">
      <c r="A451" s="48"/>
      <c r="D451" s="1"/>
      <c r="E451" s="1"/>
      <c r="F451" s="1"/>
      <c r="I451" s="2">
        <f t="shared" si="541"/>
        <v>15</v>
      </c>
      <c r="J451" s="11">
        <f t="shared" si="530"/>
        <v>229102.49326774009</v>
      </c>
      <c r="K451" s="11">
        <f t="shared" si="542"/>
        <v>2291.024932677401</v>
      </c>
      <c r="L451" s="24">
        <f t="shared" si="549"/>
        <v>25377.134051521425</v>
      </c>
      <c r="M451" s="11">
        <f t="shared" si="528"/>
        <v>602229</v>
      </c>
      <c r="N451" s="78">
        <f t="shared" si="531"/>
        <v>0</v>
      </c>
      <c r="O451" s="35">
        <f t="shared" si="532"/>
        <v>0</v>
      </c>
      <c r="P451" s="35">
        <f t="shared" si="554"/>
        <v>6.0222899999999999</v>
      </c>
      <c r="Q451">
        <f t="shared" si="534"/>
        <v>79</v>
      </c>
      <c r="R451" s="45">
        <f>1000*VLOOKUP(Q451, '[1]Mortality (Interventions) H'!$B$8:$AV$128, 46)</f>
        <v>36.032949917237886</v>
      </c>
      <c r="S451" s="46">
        <f>VLOOKUP(I451, '[1]Lapse Rates'!$A$4:$F$24, 3)</f>
        <v>1.0075606E-3</v>
      </c>
      <c r="T451" s="33">
        <f t="shared" si="560"/>
        <v>0.76697188717832465</v>
      </c>
      <c r="U451" s="33">
        <f t="shared" si="550"/>
        <v>2.7636259598625999E-2</v>
      </c>
      <c r="V451" s="39">
        <f t="shared" si="544"/>
        <v>7.7277065482852505E-4</v>
      </c>
      <c r="W451" s="32">
        <f t="shared" si="551"/>
        <v>0.73856285692487011</v>
      </c>
      <c r="X451" s="31"/>
      <c r="Y451" s="5">
        <f t="shared" si="557"/>
        <v>0</v>
      </c>
      <c r="Z451" s="5">
        <f t="shared" si="546"/>
        <v>4.6189271264351524</v>
      </c>
      <c r="AA451" s="5">
        <f t="shared" si="552"/>
        <v>0</v>
      </c>
      <c r="AB451" s="5">
        <f t="shared" si="535"/>
        <v>4.4478397076300764</v>
      </c>
      <c r="AC451" s="32"/>
      <c r="AD451" s="5">
        <f t="shared" si="558"/>
        <v>169206.59195643294</v>
      </c>
      <c r="AE451" s="5">
        <f t="shared" si="537"/>
        <v>-1692.0659195643295</v>
      </c>
      <c r="AF451" s="5">
        <f t="shared" si="555"/>
        <v>-18742.608625657067</v>
      </c>
      <c r="AG451" s="5">
        <f t="shared" si="561"/>
        <v>-16643.356981820936</v>
      </c>
      <c r="AH451" s="5">
        <f t="shared" si="562"/>
        <v>132128.56042939058</v>
      </c>
      <c r="AI451" s="42">
        <f t="shared" si="556"/>
        <v>0</v>
      </c>
      <c r="AJ451" s="42">
        <f t="shared" si="559"/>
        <v>16433.628120967915</v>
      </c>
      <c r="AK451" s="42">
        <f t="shared" si="563"/>
        <v>148562.18855035849</v>
      </c>
    </row>
    <row r="452" spans="1:37" ht="15" x14ac:dyDescent="0.2">
      <c r="I452" s="2">
        <f t="shared" si="541"/>
        <v>16</v>
      </c>
      <c r="J452" s="11">
        <f t="shared" si="530"/>
        <v>229102.49326774009</v>
      </c>
      <c r="K452" s="11">
        <f t="shared" si="542"/>
        <v>2291.024932677401</v>
      </c>
      <c r="L452" s="24">
        <f t="shared" si="549"/>
        <v>25377.134051521425</v>
      </c>
      <c r="M452" s="11">
        <f t="shared" si="528"/>
        <v>602229</v>
      </c>
      <c r="N452" s="78">
        <f t="shared" si="531"/>
        <v>0</v>
      </c>
      <c r="O452" s="35">
        <f t="shared" si="532"/>
        <v>0</v>
      </c>
      <c r="P452" s="35">
        <f t="shared" si="554"/>
        <v>6.0222899999999999</v>
      </c>
      <c r="Q452">
        <f t="shared" si="534"/>
        <v>80</v>
      </c>
      <c r="R452" s="45">
        <f>1000*VLOOKUP(Q452, '[1]Mortality (Interventions) H'!$B$8:$AV$128, 46)</f>
        <v>40.642455674486307</v>
      </c>
      <c r="S452" s="46">
        <f>VLOOKUP(I452, '[1]Lapse Rates'!$A$4:$F$24, 3)</f>
        <v>8.9731130000000002E-4</v>
      </c>
      <c r="T452" s="33">
        <f t="shared" si="560"/>
        <v>0.73856285692487011</v>
      </c>
      <c r="U452" s="33">
        <f t="shared" si="550"/>
        <v>3.0017008175391005E-2</v>
      </c>
      <c r="V452" s="39">
        <f t="shared" si="544"/>
        <v>6.6272079727896919E-4</v>
      </c>
      <c r="W452" s="32">
        <f t="shared" si="551"/>
        <v>0.7078831279522001</v>
      </c>
      <c r="X452" s="31"/>
      <c r="Y452" s="5">
        <f t="shared" si="557"/>
        <v>0</v>
      </c>
      <c r="Z452" s="5">
        <f t="shared" si="546"/>
        <v>4.4478397076300764</v>
      </c>
      <c r="AA452" s="5">
        <f t="shared" si="552"/>
        <v>0</v>
      </c>
      <c r="AB452" s="5">
        <f t="shared" si="535"/>
        <v>4.2630774826352553</v>
      </c>
      <c r="AC452" s="32"/>
      <c r="AD452" s="5">
        <f t="shared" si="558"/>
        <v>162177.78955601572</v>
      </c>
      <c r="AE452" s="5">
        <f t="shared" si="537"/>
        <v>-1621.7778955601573</v>
      </c>
      <c r="AF452" s="5">
        <f t="shared" si="555"/>
        <v>-17964.045030853275</v>
      </c>
      <c r="AG452" s="5">
        <f t="shared" si="561"/>
        <v>-18077.112816457549</v>
      </c>
      <c r="AH452" s="5">
        <f t="shared" si="562"/>
        <v>124514.85381314473</v>
      </c>
      <c r="AI452" s="42">
        <f t="shared" si="556"/>
        <v>0</v>
      </c>
      <c r="AJ452" s="42">
        <f t="shared" si="559"/>
        <v>15750.981076966009</v>
      </c>
      <c r="AK452" s="42">
        <f t="shared" si="563"/>
        <v>140265.83489011074</v>
      </c>
    </row>
    <row r="453" spans="1:37" ht="15" x14ac:dyDescent="0.2">
      <c r="I453" s="2">
        <f t="shared" si="541"/>
        <v>17</v>
      </c>
      <c r="J453" s="11">
        <f t="shared" si="530"/>
        <v>229102.49326774009</v>
      </c>
      <c r="K453" s="11">
        <f t="shared" si="542"/>
        <v>2291.024932677401</v>
      </c>
      <c r="L453" s="24">
        <f t="shared" si="549"/>
        <v>25377.134051521425</v>
      </c>
      <c r="M453" s="11">
        <f t="shared" si="528"/>
        <v>602229</v>
      </c>
      <c r="N453" s="78">
        <f t="shared" si="531"/>
        <v>0</v>
      </c>
      <c r="O453" s="35">
        <f t="shared" si="532"/>
        <v>0</v>
      </c>
      <c r="P453" s="35">
        <f t="shared" si="554"/>
        <v>6.0222899999999999</v>
      </c>
      <c r="Q453">
        <f t="shared" si="534"/>
        <v>81</v>
      </c>
      <c r="R453" s="45">
        <f>1000*VLOOKUP(Q453, '[1]Mortality (Interventions) H'!$B$8:$AV$128, 46)</f>
        <v>45.73795035561016</v>
      </c>
      <c r="S453" s="46">
        <f>VLOOKUP(I453, '[1]Lapse Rates'!$A$4:$F$24, 3)</f>
        <v>7.4594940000000001E-4</v>
      </c>
      <c r="T453" s="33">
        <f t="shared" si="560"/>
        <v>0.7078831279522001</v>
      </c>
      <c r="U453" s="33">
        <f t="shared" si="550"/>
        <v>3.2377123363851769E-2</v>
      </c>
      <c r="V453" s="39">
        <f t="shared" si="544"/>
        <v>5.2804499456606685E-4</v>
      </c>
      <c r="W453" s="32">
        <f t="shared" si="551"/>
        <v>0.67497795959378226</v>
      </c>
      <c r="X453" s="31"/>
      <c r="Y453" s="5">
        <f t="shared" si="557"/>
        <v>0</v>
      </c>
      <c r="Z453" s="5">
        <f t="shared" si="546"/>
        <v>4.2630774826352553</v>
      </c>
      <c r="AA453" s="5">
        <f t="shared" si="552"/>
        <v>0</v>
      </c>
      <c r="AB453" s="5">
        <f t="shared" si="535"/>
        <v>4.0649130162820386</v>
      </c>
      <c r="AC453" s="32"/>
      <c r="AD453" s="5">
        <f t="shared" si="558"/>
        <v>154639.13344370745</v>
      </c>
      <c r="AE453" s="5">
        <f t="shared" si="537"/>
        <v>-1546.3913344370744</v>
      </c>
      <c r="AF453" s="5">
        <f t="shared" si="555"/>
        <v>-17129.006162433823</v>
      </c>
      <c r="AG453" s="5">
        <f t="shared" si="561"/>
        <v>-19498.442626289088</v>
      </c>
      <c r="AH453" s="5">
        <f t="shared" si="562"/>
        <v>116465.29332054747</v>
      </c>
      <c r="AI453" s="42">
        <f t="shared" si="556"/>
        <v>0</v>
      </c>
      <c r="AJ453" s="42">
        <f t="shared" si="559"/>
        <v>15018.816208820474</v>
      </c>
      <c r="AK453" s="42">
        <f t="shared" si="563"/>
        <v>131484.10952936794</v>
      </c>
    </row>
    <row r="454" spans="1:37" ht="15" x14ac:dyDescent="0.2">
      <c r="I454" s="2">
        <f t="shared" si="541"/>
        <v>18</v>
      </c>
      <c r="J454" s="11">
        <f t="shared" si="530"/>
        <v>229102.49326774009</v>
      </c>
      <c r="K454" s="11">
        <f t="shared" si="542"/>
        <v>2291.024932677401</v>
      </c>
      <c r="L454" s="24">
        <f t="shared" si="549"/>
        <v>25377.134051521425</v>
      </c>
      <c r="M454" s="11">
        <f t="shared" si="528"/>
        <v>602229</v>
      </c>
      <c r="N454" s="78">
        <f t="shared" si="531"/>
        <v>0</v>
      </c>
      <c r="O454" s="35">
        <f t="shared" si="532"/>
        <v>0</v>
      </c>
      <c r="P454" s="35">
        <f t="shared" si="554"/>
        <v>6.0222899999999999</v>
      </c>
      <c r="Q454">
        <f t="shared" si="534"/>
        <v>82</v>
      </c>
      <c r="R454" s="45">
        <f>1000*VLOOKUP(Q454, '[1]Mortality (Interventions) H'!$B$8:$AV$128, 46)</f>
        <v>51.497107956137192</v>
      </c>
      <c r="S454" s="46">
        <f>VLOOKUP(I454, '[1]Lapse Rates'!$A$4:$F$24, 3)</f>
        <v>5.9837330000000002E-4</v>
      </c>
      <c r="T454" s="33">
        <f t="shared" si="560"/>
        <v>0.67497795959378226</v>
      </c>
      <c r="U454" s="33">
        <f t="shared" si="550"/>
        <v>3.4759412853214218E-2</v>
      </c>
      <c r="V454" s="39">
        <f t="shared" si="544"/>
        <v>4.0388878910939814E-4</v>
      </c>
      <c r="W454" s="32">
        <f t="shared" si="551"/>
        <v>0.63981465795145864</v>
      </c>
      <c r="X454" s="31"/>
      <c r="Y454" s="5">
        <f t="shared" si="557"/>
        <v>0</v>
      </c>
      <c r="Z454" s="5">
        <f t="shared" si="546"/>
        <v>4.0649130162820386</v>
      </c>
      <c r="AA454" s="5">
        <f t="shared" si="552"/>
        <v>0</v>
      </c>
      <c r="AB454" s="5">
        <f t="shared" si="535"/>
        <v>3.8531494164344897</v>
      </c>
      <c r="AC454" s="32"/>
      <c r="AD454" s="5">
        <f t="shared" si="558"/>
        <v>146583.13336592549</v>
      </c>
      <c r="AE454" s="5">
        <f t="shared" si="537"/>
        <v>-1465.8313336592548</v>
      </c>
      <c r="AF454" s="5">
        <f t="shared" si="555"/>
        <v>-16236.662342962494</v>
      </c>
      <c r="AG454" s="5">
        <f t="shared" si="561"/>
        <v>-20933.126443178346</v>
      </c>
      <c r="AH454" s="5">
        <f t="shared" si="562"/>
        <v>107947.51324612538</v>
      </c>
      <c r="AI454" s="42">
        <f t="shared" si="556"/>
        <v>0</v>
      </c>
      <c r="AJ454" s="42">
        <f t="shared" si="559"/>
        <v>14236.406097332214</v>
      </c>
      <c r="AK454" s="42">
        <f t="shared" si="563"/>
        <v>122183.9193434576</v>
      </c>
    </row>
    <row r="455" spans="1:37" ht="15" x14ac:dyDescent="0.2">
      <c r="I455" s="2">
        <f t="shared" si="541"/>
        <v>19</v>
      </c>
      <c r="J455" s="11">
        <f t="shared" si="530"/>
        <v>229102.49326774009</v>
      </c>
      <c r="K455" s="11">
        <f t="shared" si="542"/>
        <v>2291.024932677401</v>
      </c>
      <c r="L455" s="24">
        <f t="shared" si="549"/>
        <v>25377.134051521425</v>
      </c>
      <c r="M455" s="11">
        <f t="shared" si="528"/>
        <v>602229</v>
      </c>
      <c r="N455" s="78">
        <f t="shared" si="531"/>
        <v>0</v>
      </c>
      <c r="O455" s="35">
        <f t="shared" si="532"/>
        <v>0</v>
      </c>
      <c r="P455" s="35">
        <f t="shared" si="554"/>
        <v>6.0222899999999999</v>
      </c>
      <c r="Q455">
        <f t="shared" si="534"/>
        <v>83</v>
      </c>
      <c r="R455" s="45">
        <f>1000*VLOOKUP(Q455, '[1]Mortality (Interventions) H'!$B$8:$AV$128, 46)</f>
        <v>57.998678419816493</v>
      </c>
      <c r="S455" s="46">
        <f>VLOOKUP(I455, '[1]Lapse Rates'!$A$4:$F$24, 3)</f>
        <v>4.66450453E-2</v>
      </c>
      <c r="T455" s="33">
        <f t="shared" si="560"/>
        <v>0.63981465795145864</v>
      </c>
      <c r="U455" s="33">
        <f t="shared" si="550"/>
        <v>3.7108404594811531E-2</v>
      </c>
      <c r="V455" s="39">
        <f t="shared" si="544"/>
        <v>2.9844183703749794E-2</v>
      </c>
      <c r="W455" s="32">
        <f t="shared" si="551"/>
        <v>0.57286206965289732</v>
      </c>
      <c r="X455" s="31"/>
      <c r="Y455" s="5">
        <f t="shared" si="557"/>
        <v>0</v>
      </c>
      <c r="Z455" s="5">
        <f t="shared" si="546"/>
        <v>3.8531494164344897</v>
      </c>
      <c r="AA455" s="5">
        <f t="shared" si="552"/>
        <v>0</v>
      </c>
      <c r="AB455" s="5">
        <f t="shared" si="535"/>
        <v>3.4499415134499469</v>
      </c>
      <c r="AC455" s="32"/>
      <c r="AD455" s="5">
        <f t="shared" si="558"/>
        <v>131244.12845599657</v>
      </c>
      <c r="AE455" s="5">
        <f t="shared" si="537"/>
        <v>-1312.4412845599657</v>
      </c>
      <c r="AF455" s="5">
        <f t="shared" si="555"/>
        <v>-14537.597534613578</v>
      </c>
      <c r="AG455" s="5">
        <f t="shared" si="561"/>
        <v>-22347.757390728755</v>
      </c>
      <c r="AH455" s="5">
        <f t="shared" si="562"/>
        <v>93046.332246094258</v>
      </c>
      <c r="AI455" s="42">
        <f t="shared" si="556"/>
        <v>0</v>
      </c>
      <c r="AJ455" s="42">
        <f t="shared" si="559"/>
        <v>12746.676505475685</v>
      </c>
      <c r="AK455" s="42">
        <f t="shared" si="563"/>
        <v>105793.00875156994</v>
      </c>
    </row>
    <row r="456" spans="1:37" ht="15" x14ac:dyDescent="0.2">
      <c r="I456" s="2">
        <f t="shared" si="541"/>
        <v>20</v>
      </c>
      <c r="J456" s="11">
        <f t="shared" si="530"/>
        <v>229102.49326774009</v>
      </c>
      <c r="K456" s="11">
        <f t="shared" si="542"/>
        <v>2291.024932677401</v>
      </c>
      <c r="L456" s="24">
        <f t="shared" si="549"/>
        <v>25377.134051521425</v>
      </c>
      <c r="M456" s="11">
        <f t="shared" si="528"/>
        <v>602229</v>
      </c>
      <c r="N456" s="78">
        <f t="shared" si="531"/>
        <v>0</v>
      </c>
      <c r="O456" s="35">
        <f t="shared" si="532"/>
        <v>0</v>
      </c>
      <c r="P456" s="35">
        <f t="shared" si="554"/>
        <v>6.0222899999999999</v>
      </c>
      <c r="Q456">
        <f t="shared" si="534"/>
        <v>84</v>
      </c>
      <c r="R456" s="45">
        <f>1000*VLOOKUP(Q456, '[1]Mortality (Interventions) H'!$B$8:$AV$128, 46)</f>
        <v>65.36430786330007</v>
      </c>
      <c r="S456" s="46">
        <f>VLOOKUP(I456, '[1]Lapse Rates'!$A$4:$F$24, 3)</f>
        <v>0</v>
      </c>
      <c r="T456" s="33">
        <f t="shared" si="560"/>
        <v>0.57286206965289732</v>
      </c>
      <c r="U456" s="33">
        <f t="shared" si="550"/>
        <v>3.7444732683999227E-2</v>
      </c>
      <c r="V456" s="39">
        <f t="shared" si="544"/>
        <v>0</v>
      </c>
      <c r="W456" s="32">
        <f t="shared" si="551"/>
        <v>0.53541733696889815</v>
      </c>
      <c r="X456" s="31"/>
      <c r="Y456" s="5">
        <f t="shared" si="557"/>
        <v>0</v>
      </c>
      <c r="Z456" s="5">
        <f t="shared" si="546"/>
        <v>3.4499415134499469</v>
      </c>
      <c r="AA456" s="5">
        <f t="shared" si="552"/>
        <v>0</v>
      </c>
      <c r="AB456" s="5">
        <f t="shared" si="535"/>
        <v>3.2244384742544256</v>
      </c>
      <c r="AC456" s="32"/>
      <c r="AD456" s="5">
        <f>$W456*J456</f>
        <v>122665.44683834832</v>
      </c>
      <c r="AE456" s="5">
        <f t="shared" si="537"/>
        <v>-1226.6544683834832</v>
      </c>
      <c r="AF456" s="5">
        <f t="shared" si="555"/>
        <v>-13587.357533768347</v>
      </c>
      <c r="AG456" s="5">
        <f t="shared" si="561"/>
        <v>-22550.303919552171</v>
      </c>
      <c r="AH456" s="5">
        <f t="shared" si="562"/>
        <v>85301.130916644324</v>
      </c>
      <c r="AI456" s="42">
        <f t="shared" si="556"/>
        <v>0</v>
      </c>
      <c r="AJ456" s="42">
        <f t="shared" si="559"/>
        <v>11913.48397075602</v>
      </c>
      <c r="AK456" s="42">
        <f t="shared" si="563"/>
        <v>97214.614887400341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3981689.4430865096</v>
      </c>
      <c r="AE459" s="21">
        <f t="shared" ref="AE459:AK459" si="564">SUM(AE436:AE456)</f>
        <v>-126901.22582088374</v>
      </c>
      <c r="AF459" s="21">
        <f t="shared" si="564"/>
        <v>-422819.30869603966</v>
      </c>
      <c r="AG459" s="21">
        <f t="shared" si="564"/>
        <v>-243049.17507527285</v>
      </c>
      <c r="AH459" s="21">
        <f t="shared" si="564"/>
        <v>3188919.7334943134</v>
      </c>
      <c r="AI459" s="21">
        <f t="shared" si="564"/>
        <v>0</v>
      </c>
      <c r="AJ459" s="21">
        <f t="shared" si="564"/>
        <v>364679.70262603351</v>
      </c>
      <c r="AK459" s="21">
        <f t="shared" si="564"/>
        <v>3553599.4361203476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1971848.5328867186</v>
      </c>
      <c r="AE461" s="21">
        <f t="shared" ref="AE461:AK461" si="565">AE436+NPV($D$6,AE437:AE456)</f>
        <v>-107005.22030742024</v>
      </c>
      <c r="AF461" s="21">
        <f t="shared" si="565"/>
        <v>-202436.02442731804</v>
      </c>
      <c r="AG461" s="21">
        <f t="shared" si="565"/>
        <v>-80139.556807737856</v>
      </c>
      <c r="AH461" s="21">
        <f t="shared" si="565"/>
        <v>1582267.731344243</v>
      </c>
      <c r="AI461" s="21">
        <f t="shared" si="565"/>
        <v>0</v>
      </c>
      <c r="AJ461" s="21">
        <f t="shared" si="565"/>
        <v>169460.74243518527</v>
      </c>
      <c r="AK461" s="21">
        <f t="shared" si="565"/>
        <v>1751728.4737794278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2945371.2058715257</v>
      </c>
      <c r="AE463" s="21">
        <f t="shared" ref="AE463:AK463" si="566">AE436+NPV($D$7,AE437:AE456)</f>
        <v>-116617.67000629248</v>
      </c>
      <c r="AF463" s="21">
        <f t="shared" si="566"/>
        <v>-308910.82576730679</v>
      </c>
      <c r="AG463" s="21">
        <f t="shared" si="566"/>
        <v>-153989.39927259137</v>
      </c>
      <c r="AH463" s="21">
        <f t="shared" si="566"/>
        <v>2365853.3108253353</v>
      </c>
      <c r="AI463" s="21">
        <f t="shared" si="566"/>
        <v>0</v>
      </c>
      <c r="AJ463" s="21">
        <f t="shared" si="566"/>
        <v>264022.92818880029</v>
      </c>
      <c r="AK463" s="21">
        <f t="shared" si="566"/>
        <v>2629876.2390141352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10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-3160.2244679641126</v>
      </c>
      <c r="C19" s="60">
        <v>-4462.8642662413358</v>
      </c>
      <c r="D19" s="60">
        <v>-4181.7942643408724</v>
      </c>
      <c r="E19" s="60">
        <v>-4278.7042379636987</v>
      </c>
      <c r="F19" s="60">
        <v>-3049.9719603886842</v>
      </c>
      <c r="G19" s="60">
        <v>-2858.0113117853384</v>
      </c>
      <c r="H19" s="60">
        <v>-2923.9375974095487</v>
      </c>
      <c r="I19" s="60">
        <v>-4036.0507774986499</v>
      </c>
      <c r="J19" s="60">
        <v>-4129.5973599676818</v>
      </c>
      <c r="K19" s="60">
        <v>-3869.4319348693266</v>
      </c>
      <c r="L19" s="60">
        <v>-2758.2717690443415</v>
      </c>
      <c r="M19" s="60">
        <v>-2821.9039281251198</v>
      </c>
      <c r="N19" s="60">
        <v>-2644.2579346088955</v>
      </c>
      <c r="O19" s="60">
        <v>-3734.5319489908434</v>
      </c>
      <c r="P19" s="60">
        <v>-2551.9578431825971</v>
      </c>
    </row>
    <row r="20" spans="1:16" x14ac:dyDescent="0.15">
      <c r="A20">
        <f t="shared" si="0"/>
        <v>19</v>
      </c>
      <c r="B20" s="60">
        <v>-3333.922046692051</v>
      </c>
      <c r="C20" s="60">
        <v>-4683.4939131592646</v>
      </c>
      <c r="D20" s="60">
        <v>-4391.1384484330456</v>
      </c>
      <c r="E20" s="60">
        <v>-4490.2730398828216</v>
      </c>
      <c r="F20" s="60">
        <v>-3217.6304727675147</v>
      </c>
      <c r="G20" s="60">
        <v>-3016.9187456680529</v>
      </c>
      <c r="H20" s="60">
        <v>-3084.6907474120835</v>
      </c>
      <c r="I20" s="60">
        <v>-4238.1318307473457</v>
      </c>
      <c r="J20" s="60">
        <v>-4333.8272183557465</v>
      </c>
      <c r="K20" s="60">
        <v>-4063.2066142618705</v>
      </c>
      <c r="L20" s="60">
        <v>-2911.650879562626</v>
      </c>
      <c r="M20" s="60">
        <v>-2977.0652592952028</v>
      </c>
      <c r="N20" s="60">
        <v>-2791.3160000602716</v>
      </c>
      <c r="O20" s="60">
        <v>-3921.5792396734746</v>
      </c>
      <c r="P20" s="60">
        <v>-2693.8974991389082</v>
      </c>
    </row>
    <row r="21" spans="1:16" x14ac:dyDescent="0.15">
      <c r="A21">
        <f t="shared" si="0"/>
        <v>20</v>
      </c>
      <c r="B21" s="60">
        <v>-3514.5585833365253</v>
      </c>
      <c r="C21" s="60">
        <v>-4910.2448384352974</v>
      </c>
      <c r="D21" s="60">
        <v>-4606.5768295231255</v>
      </c>
      <c r="E21" s="60">
        <v>-4707.7182682121284</v>
      </c>
      <c r="F21" s="60">
        <v>-3391.9899681298161</v>
      </c>
      <c r="G21" s="60">
        <v>-3182.3623110769522</v>
      </c>
      <c r="H21" s="60">
        <v>-3251.8724770388603</v>
      </c>
      <c r="I21" s="60">
        <v>-4446.1006083840812</v>
      </c>
      <c r="J21" s="60">
        <v>-4543.7347678608212</v>
      </c>
      <c r="K21" s="60">
        <v>-4262.632447320294</v>
      </c>
      <c r="L21" s="60">
        <v>-3071.3414577699423</v>
      </c>
      <c r="M21" s="60">
        <v>-3138.4343560027296</v>
      </c>
      <c r="N21" s="60">
        <v>-2944.4284119652216</v>
      </c>
      <c r="O21" s="60">
        <v>-4114.0857390108622</v>
      </c>
      <c r="P21" s="60">
        <v>-2841.6831107172388</v>
      </c>
    </row>
    <row r="22" spans="1:16" x14ac:dyDescent="0.15">
      <c r="A22">
        <f t="shared" si="0"/>
        <v>21</v>
      </c>
      <c r="B22" s="60">
        <v>-3707.7887931736568</v>
      </c>
      <c r="C22" s="60">
        <v>-5151.1700550554888</v>
      </c>
      <c r="D22" s="60">
        <v>-4838.7687775629192</v>
      </c>
      <c r="E22" s="60">
        <v>-4938.7628613386069</v>
      </c>
      <c r="F22" s="60">
        <v>-3578.5090053512668</v>
      </c>
      <c r="G22" s="60">
        <v>-3361.7261725322251</v>
      </c>
      <c r="H22" s="60">
        <v>-3430.7170110027619</v>
      </c>
      <c r="I22" s="60">
        <v>-4670.2474183640543</v>
      </c>
      <c r="J22" s="60">
        <v>-4766.7755581342271</v>
      </c>
      <c r="K22" s="60">
        <v>-4477.577602233684</v>
      </c>
      <c r="L22" s="60">
        <v>-3244.4712875875175</v>
      </c>
      <c r="M22" s="60">
        <v>-3311.0637510364922</v>
      </c>
      <c r="N22" s="60">
        <v>-3110.4297651954903</v>
      </c>
      <c r="O22" s="60">
        <v>-4321.5776686504059</v>
      </c>
      <c r="P22" s="60">
        <v>-3001.9118301728645</v>
      </c>
    </row>
    <row r="23" spans="1:16" x14ac:dyDescent="0.15">
      <c r="A23">
        <f t="shared" si="0"/>
        <v>22</v>
      </c>
      <c r="B23" s="60">
        <v>-3917.0407294070019</v>
      </c>
      <c r="C23" s="60">
        <v>-5410.6373094180863</v>
      </c>
      <c r="D23" s="60">
        <v>-5089.2798503828026</v>
      </c>
      <c r="E23" s="60">
        <v>-5187.5970549911008</v>
      </c>
      <c r="F23" s="60">
        <v>-3780.4974707496153</v>
      </c>
      <c r="G23" s="60">
        <v>-3556.285287665235</v>
      </c>
      <c r="H23" s="60">
        <v>-3624.3990275057063</v>
      </c>
      <c r="I23" s="60">
        <v>-4912.0848573604508</v>
      </c>
      <c r="J23" s="60">
        <v>-5006.9959300744249</v>
      </c>
      <c r="K23" s="60">
        <v>-4709.4939872743735</v>
      </c>
      <c r="L23" s="60">
        <v>-3432.2717940882353</v>
      </c>
      <c r="M23" s="60">
        <v>-3498.0185632825237</v>
      </c>
      <c r="N23" s="60">
        <v>-3290.501637054273</v>
      </c>
      <c r="O23" s="60">
        <v>-4545.4576910234255</v>
      </c>
      <c r="P23" s="60">
        <v>-3175.7248140189035</v>
      </c>
    </row>
    <row r="24" spans="1:16" x14ac:dyDescent="0.15">
      <c r="A24">
        <f t="shared" si="0"/>
        <v>23</v>
      </c>
      <c r="B24" s="60">
        <v>-4147.5863519614304</v>
      </c>
      <c r="C24" s="60">
        <v>-5696.0166234860926</v>
      </c>
      <c r="D24" s="60">
        <v>-5364.8817734602153</v>
      </c>
      <c r="E24" s="60">
        <v>-5461.2898841837614</v>
      </c>
      <c r="F24" s="60">
        <v>-4003.0450305138907</v>
      </c>
      <c r="G24" s="60">
        <v>-3770.7168806793948</v>
      </c>
      <c r="H24" s="60">
        <v>-3837.7996606784463</v>
      </c>
      <c r="I24" s="60">
        <v>-5178.151043202799</v>
      </c>
      <c r="J24" s="60">
        <v>-5271.2210243751224</v>
      </c>
      <c r="K24" s="60">
        <v>-4964.6524402632813</v>
      </c>
      <c r="L24" s="60">
        <v>-3639.2583466057326</v>
      </c>
      <c r="M24" s="60">
        <v>-3704.0109927566791</v>
      </c>
      <c r="N24" s="60">
        <v>-3488.9742567069684</v>
      </c>
      <c r="O24" s="60">
        <v>-4791.7800797882846</v>
      </c>
      <c r="P24" s="60">
        <v>-3367.3023160628386</v>
      </c>
    </row>
    <row r="25" spans="1:16" x14ac:dyDescent="0.15">
      <c r="A25">
        <f t="shared" si="0"/>
        <v>24</v>
      </c>
      <c r="B25" s="60">
        <v>-4405.3539861922172</v>
      </c>
      <c r="C25" s="60">
        <v>-6015.1144184367986</v>
      </c>
      <c r="D25" s="60">
        <v>-5672.9736387724788</v>
      </c>
      <c r="E25" s="60">
        <v>-5767.3302369144503</v>
      </c>
      <c r="F25" s="60">
        <v>-4251.8755912853012</v>
      </c>
      <c r="G25" s="60">
        <v>-4010.450551578273</v>
      </c>
      <c r="H25" s="60">
        <v>-4076.4089246930439</v>
      </c>
      <c r="I25" s="60">
        <v>-5475.5907699633917</v>
      </c>
      <c r="J25" s="60">
        <v>-5566.6823459485231</v>
      </c>
      <c r="K25" s="60">
        <v>-5249.9067177776888</v>
      </c>
      <c r="L25" s="60">
        <v>-3870.673111370721</v>
      </c>
      <c r="M25" s="60">
        <v>-3934.341535019912</v>
      </c>
      <c r="N25" s="60">
        <v>-3710.8753506538087</v>
      </c>
      <c r="O25" s="60">
        <v>-5067.1627114741896</v>
      </c>
      <c r="P25" s="60">
        <v>-3581.4983211086533</v>
      </c>
    </row>
    <row r="26" spans="1:16" x14ac:dyDescent="0.15">
      <c r="A26">
        <f t="shared" si="0"/>
        <v>25</v>
      </c>
      <c r="B26" s="60">
        <v>-4700.3570076483693</v>
      </c>
      <c r="C26" s="60">
        <v>-6381.5947426805078</v>
      </c>
      <c r="D26" s="60">
        <v>-6026.4002583686161</v>
      </c>
      <c r="E26" s="60">
        <v>-6118.8250050201677</v>
      </c>
      <c r="F26" s="60">
        <v>-4536.6566282021013</v>
      </c>
      <c r="G26" s="60">
        <v>-4284.5810775216796</v>
      </c>
      <c r="H26" s="60">
        <v>-4349.4985770339954</v>
      </c>
      <c r="I26" s="60">
        <v>-5816.806351753964</v>
      </c>
      <c r="J26" s="60">
        <v>-5906.0352588847227</v>
      </c>
      <c r="K26" s="60">
        <v>-5577.1527994147691</v>
      </c>
      <c r="L26" s="60">
        <v>-4135.2963895128187</v>
      </c>
      <c r="M26" s="60">
        <v>-4197.9613486432054</v>
      </c>
      <c r="N26" s="60">
        <v>-3964.6254798465634</v>
      </c>
      <c r="O26" s="60">
        <v>-5383.0912644211894</v>
      </c>
      <c r="P26" s="60">
        <v>-3826.4419604291052</v>
      </c>
    </row>
    <row r="27" spans="1:16" x14ac:dyDescent="0.15">
      <c r="A27">
        <f t="shared" si="0"/>
        <v>26</v>
      </c>
      <c r="B27" s="60">
        <v>-5036.3515433029115</v>
      </c>
      <c r="C27" s="60">
        <v>-6799.9105772835428</v>
      </c>
      <c r="D27" s="60">
        <v>-6429.4265017471189</v>
      </c>
      <c r="E27" s="60">
        <v>-6520.0497031301247</v>
      </c>
      <c r="F27" s="60">
        <v>-4861.016640418351</v>
      </c>
      <c r="G27" s="60">
        <v>-4596.5809922165872</v>
      </c>
      <c r="H27" s="60">
        <v>-4660.550918836886</v>
      </c>
      <c r="I27" s="60">
        <v>-6205.918919451311</v>
      </c>
      <c r="J27" s="60">
        <v>-6293.4111959996153</v>
      </c>
      <c r="K27" s="60">
        <v>-5950.3470577347116</v>
      </c>
      <c r="L27" s="60">
        <v>-4436.4824437435445</v>
      </c>
      <c r="M27" s="60">
        <v>-4498.2341417352063</v>
      </c>
      <c r="N27" s="60">
        <v>-4253.4434523411292</v>
      </c>
      <c r="O27" s="60">
        <v>-5743.3883801279735</v>
      </c>
      <c r="P27" s="60">
        <v>-4105.2421834595598</v>
      </c>
    </row>
    <row r="28" spans="1:16" x14ac:dyDescent="0.15">
      <c r="A28">
        <f t="shared" si="0"/>
        <v>27</v>
      </c>
      <c r="B28" s="60">
        <v>-5414.1009658629973</v>
      </c>
      <c r="C28" s="60">
        <v>-7270.2500144516443</v>
      </c>
      <c r="D28" s="60">
        <v>-6882.3300168644009</v>
      </c>
      <c r="E28" s="60">
        <v>-6971.1908462754027</v>
      </c>
      <c r="F28" s="60">
        <v>-5225.6958624499202</v>
      </c>
      <c r="G28" s="60">
        <v>-4947.2233545245972</v>
      </c>
      <c r="H28" s="60">
        <v>-5010.2794266320479</v>
      </c>
      <c r="I28" s="60">
        <v>-6643.2012924546952</v>
      </c>
      <c r="J28" s="60">
        <v>-6728.9950081362331</v>
      </c>
      <c r="K28" s="60">
        <v>-6369.7563659873149</v>
      </c>
      <c r="L28" s="60">
        <v>-4774.9803505792352</v>
      </c>
      <c r="M28" s="60">
        <v>-4835.8514877408743</v>
      </c>
      <c r="N28" s="60">
        <v>-4578.0506660074661</v>
      </c>
      <c r="O28" s="60">
        <v>-6148.3157844665257</v>
      </c>
      <c r="P28" s="60">
        <v>-4418.5977743287776</v>
      </c>
    </row>
    <row r="29" spans="1:16" x14ac:dyDescent="0.15">
      <c r="A29">
        <f t="shared" si="0"/>
        <v>28</v>
      </c>
      <c r="B29" s="60">
        <v>-5838.4394306134564</v>
      </c>
      <c r="C29" s="60">
        <v>-7798.1151337294914</v>
      </c>
      <c r="D29" s="60">
        <v>-7390.4401015897256</v>
      </c>
      <c r="E29" s="60">
        <v>-7477.533207598075</v>
      </c>
      <c r="F29" s="60">
        <v>-5635.3651707026447</v>
      </c>
      <c r="G29" s="60">
        <v>-5341.0189047509311</v>
      </c>
      <c r="H29" s="60">
        <v>-5403.1678524383133</v>
      </c>
      <c r="I29" s="60">
        <v>-7133.8046287243878</v>
      </c>
      <c r="J29" s="60">
        <v>-7217.894914333041</v>
      </c>
      <c r="K29" s="60">
        <v>-6840.3275588358265</v>
      </c>
      <c r="L29" s="60">
        <v>-5155.1480235139243</v>
      </c>
      <c r="M29" s="60">
        <v>-5215.1452782674669</v>
      </c>
      <c r="N29" s="60">
        <v>-4942.6299310140148</v>
      </c>
      <c r="O29" s="60">
        <v>-6602.6543630950182</v>
      </c>
      <c r="P29" s="60">
        <v>-4770.549471684456</v>
      </c>
    </row>
    <row r="30" spans="1:16" x14ac:dyDescent="0.15">
      <c r="A30">
        <f t="shared" si="0"/>
        <v>29</v>
      </c>
      <c r="B30" s="60">
        <v>-6315.9281807279149</v>
      </c>
      <c r="C30" s="60">
        <v>-8391.2940598788173</v>
      </c>
      <c r="D30" s="60">
        <v>-7961.2349864674188</v>
      </c>
      <c r="E30" s="60">
        <v>-8046.5561900604152</v>
      </c>
      <c r="F30" s="60">
        <v>-6096.3638952987103</v>
      </c>
      <c r="G30" s="60">
        <v>-5784.0484459640502</v>
      </c>
      <c r="H30" s="60">
        <v>-5845.3012326065373</v>
      </c>
      <c r="I30" s="60">
        <v>-7684.9563895700712</v>
      </c>
      <c r="J30" s="60">
        <v>-7767.3395661480636</v>
      </c>
      <c r="K30" s="60">
        <v>-7369.0005437723576</v>
      </c>
      <c r="L30" s="60">
        <v>-5582.8600248834364</v>
      </c>
      <c r="M30" s="60">
        <v>-5641.9941997248379</v>
      </c>
      <c r="N30" s="60">
        <v>-5352.8195269887901</v>
      </c>
      <c r="O30" s="60">
        <v>-7113.1105332629204</v>
      </c>
      <c r="P30" s="60">
        <v>-5166.5438610515321</v>
      </c>
    </row>
    <row r="31" spans="1:16" x14ac:dyDescent="0.15">
      <c r="A31">
        <f t="shared" si="0"/>
        <v>30</v>
      </c>
      <c r="B31" s="60">
        <v>-6851.0069489186981</v>
      </c>
      <c r="C31" s="60">
        <v>-9054.8337026401805</v>
      </c>
      <c r="D31" s="60">
        <v>-8599.5675468874942</v>
      </c>
      <c r="E31" s="60">
        <v>-8683.111657002737</v>
      </c>
      <c r="F31" s="60">
        <v>-6612.9843409351724</v>
      </c>
      <c r="G31" s="60">
        <v>-6280.4336354085472</v>
      </c>
      <c r="H31" s="60">
        <v>-6340.8026850117458</v>
      </c>
      <c r="I31" s="60">
        <v>-8301.3506287094042</v>
      </c>
      <c r="J31" s="60">
        <v>-8382.0220811332274</v>
      </c>
      <c r="K31" s="60">
        <v>-7960.2869011763478</v>
      </c>
      <c r="L31" s="60">
        <v>-6062.1005516027099</v>
      </c>
      <c r="M31" s="60">
        <v>-6120.3838886325238</v>
      </c>
      <c r="N31" s="60">
        <v>-5812.4459570704421</v>
      </c>
      <c r="O31" s="60">
        <v>-7684.047432448464</v>
      </c>
      <c r="P31" s="60">
        <v>-5610.2793457851976</v>
      </c>
    </row>
    <row r="32" spans="1:16" x14ac:dyDescent="0.15">
      <c r="A32">
        <f t="shared" si="0"/>
        <v>31</v>
      </c>
      <c r="B32" s="60">
        <v>-7448.4731670851461</v>
      </c>
      <c r="C32" s="60">
        <v>-9793.9928448818264</v>
      </c>
      <c r="D32" s="60">
        <v>-9314.2857972161128</v>
      </c>
      <c r="E32" s="60">
        <v>-9392.2575868658496</v>
      </c>
      <c r="F32" s="60">
        <v>-7189.865808065887</v>
      </c>
      <c r="G32" s="60">
        <v>-6837.7702936832475</v>
      </c>
      <c r="H32" s="60">
        <v>-6894.129932739218</v>
      </c>
      <c r="I32" s="60">
        <v>-8991.5429027951868</v>
      </c>
      <c r="J32" s="60">
        <v>-9066.8368451705956</v>
      </c>
      <c r="K32" s="60">
        <v>-8622.4064461248618</v>
      </c>
      <c r="L32" s="60">
        <v>-6600.2101595109225</v>
      </c>
      <c r="M32" s="60">
        <v>-6654.6244343812932</v>
      </c>
      <c r="N32" s="60">
        <v>-6328.5571169551004</v>
      </c>
      <c r="O32" s="60">
        <v>-8323.4119577485544</v>
      </c>
      <c r="P32" s="60">
        <v>-6108.5662231532624</v>
      </c>
    </row>
    <row r="33" spans="1:16" x14ac:dyDescent="0.15">
      <c r="A33">
        <f t="shared" si="0"/>
        <v>32</v>
      </c>
      <c r="B33" s="60">
        <v>-8110.5167648109555</v>
      </c>
      <c r="C33" s="60">
        <v>-10610.410067928062</v>
      </c>
      <c r="D33" s="60">
        <v>-10104.307742813226</v>
      </c>
      <c r="E33" s="60">
        <v>-10175.581896933794</v>
      </c>
      <c r="F33" s="60">
        <v>-7829.1317719600684</v>
      </c>
      <c r="G33" s="60">
        <v>-7455.8473264278518</v>
      </c>
      <c r="H33" s="60">
        <v>-7507.3296137378829</v>
      </c>
      <c r="I33" s="60">
        <v>-9754.5004375102308</v>
      </c>
      <c r="J33" s="60">
        <v>-9823.3297020789541</v>
      </c>
      <c r="K33" s="60">
        <v>-9354.3816733731855</v>
      </c>
      <c r="L33" s="60">
        <v>-7196.9926385812541</v>
      </c>
      <c r="M33" s="60">
        <v>-7246.6995885212664</v>
      </c>
      <c r="N33" s="60">
        <v>-6900.9731534524071</v>
      </c>
      <c r="O33" s="60">
        <v>-9030.2705674858134</v>
      </c>
      <c r="P33" s="60">
        <v>-6661.237367029059</v>
      </c>
    </row>
    <row r="34" spans="1:16" x14ac:dyDescent="0.15">
      <c r="A34">
        <f t="shared" si="0"/>
        <v>33</v>
      </c>
      <c r="B34" s="60">
        <v>-8845.1383948005914</v>
      </c>
      <c r="C34" s="60">
        <v>-11513.151168115281</v>
      </c>
      <c r="D34" s="60">
        <v>-10978.158034368862</v>
      </c>
      <c r="E34" s="60">
        <v>-11041.801694304868</v>
      </c>
      <c r="F34" s="60">
        <v>-8538.5184251551382</v>
      </c>
      <c r="G34" s="60">
        <v>-8141.953830862325</v>
      </c>
      <c r="H34" s="60">
        <v>-8187.8343214609495</v>
      </c>
      <c r="I34" s="60">
        <v>-10598.470798522099</v>
      </c>
      <c r="J34" s="60">
        <v>-10659.933860587784</v>
      </c>
      <c r="K34" s="60">
        <v>-10164.141630192276</v>
      </c>
      <c r="L34" s="60">
        <v>-7859.4953757747871</v>
      </c>
      <c r="M34" s="60">
        <v>-7903.7951555312884</v>
      </c>
      <c r="N34" s="60">
        <v>-7536.4640410149232</v>
      </c>
      <c r="O34" s="60">
        <v>-9812.2930597220584</v>
      </c>
      <c r="P34" s="60">
        <v>-7274.837303877398</v>
      </c>
    </row>
    <row r="35" spans="1:16" x14ac:dyDescent="0.15">
      <c r="A35">
        <f t="shared" si="0"/>
        <v>34</v>
      </c>
      <c r="B35" s="60">
        <v>-9663.9249174727775</v>
      </c>
      <c r="C35" s="60">
        <v>-12515.922519273703</v>
      </c>
      <c r="D35" s="60">
        <v>-11949.094275774358</v>
      </c>
      <c r="E35" s="60">
        <v>-12004.0915836721</v>
      </c>
      <c r="F35" s="60">
        <v>-9329.2278696612739</v>
      </c>
      <c r="G35" s="60">
        <v>-8906.9210352670707</v>
      </c>
      <c r="H35" s="60">
        <v>-8946.4046213641377</v>
      </c>
      <c r="I35" s="60">
        <v>-11536.276417603387</v>
      </c>
      <c r="J35" s="60">
        <v>-11589.391274885907</v>
      </c>
      <c r="K35" s="60">
        <v>-11064.008903759388</v>
      </c>
      <c r="L35" s="60">
        <v>-8598.1885744409483</v>
      </c>
      <c r="M35" s="60">
        <v>-8636.3129134611536</v>
      </c>
      <c r="N35" s="60">
        <v>-8245.0858049323415</v>
      </c>
      <c r="O35" s="60">
        <v>-10681.395498261389</v>
      </c>
      <c r="P35" s="60">
        <v>-7959.0855986185652</v>
      </c>
    </row>
    <row r="36" spans="1:16" x14ac:dyDescent="0.15">
      <c r="A36">
        <f t="shared" si="0"/>
        <v>35</v>
      </c>
      <c r="B36" s="60">
        <v>-10573.914890144639</v>
      </c>
      <c r="C36" s="60">
        <v>-13626.162917525338</v>
      </c>
      <c r="D36" s="60">
        <v>-13024.436682924956</v>
      </c>
      <c r="E36" s="60">
        <v>-13069.619363266025</v>
      </c>
      <c r="F36" s="60">
        <v>-10208.074397602015</v>
      </c>
      <c r="G36" s="60">
        <v>-9757.4254510516366</v>
      </c>
      <c r="H36" s="60">
        <v>-9789.5965830167734</v>
      </c>
      <c r="I36" s="60">
        <v>-12575.011050811871</v>
      </c>
      <c r="J36" s="60">
        <v>-12618.648105270599</v>
      </c>
      <c r="K36" s="60">
        <v>-12060.815867263007</v>
      </c>
      <c r="L36" s="60">
        <v>-9419.534341681423</v>
      </c>
      <c r="M36" s="60">
        <v>-9450.5984300208584</v>
      </c>
      <c r="N36" s="60">
        <v>-9033.0538408377488</v>
      </c>
      <c r="O36" s="60">
        <v>-11644.196684648672</v>
      </c>
      <c r="P36" s="60">
        <v>-8719.9966511646671</v>
      </c>
    </row>
    <row r="37" spans="1:16" x14ac:dyDescent="0.15">
      <c r="A37">
        <f t="shared" si="0"/>
        <v>36</v>
      </c>
      <c r="B37" s="60">
        <v>-11588.408433387705</v>
      </c>
      <c r="C37" s="60">
        <v>-14859.246690912682</v>
      </c>
      <c r="D37" s="60">
        <v>-14219.094101014383</v>
      </c>
      <c r="E37" s="60">
        <v>-14253.175459996481</v>
      </c>
      <c r="F37" s="60">
        <v>-11187.92380538818</v>
      </c>
      <c r="G37" s="60">
        <v>-10705.933308637443</v>
      </c>
      <c r="H37" s="60">
        <v>-10729.776924003811</v>
      </c>
      <c r="I37" s="60">
        <v>-13729.104104063661</v>
      </c>
      <c r="J37" s="60">
        <v>-13762.018899032315</v>
      </c>
      <c r="K37" s="60">
        <v>-13168.440334760629</v>
      </c>
      <c r="L37" s="60">
        <v>-10335.589728790346</v>
      </c>
      <c r="M37" s="60">
        <v>-10358.612360034975</v>
      </c>
      <c r="N37" s="60">
        <v>-9911.9552054646192</v>
      </c>
      <c r="O37" s="60">
        <v>-12714.125119530123</v>
      </c>
      <c r="P37" s="60">
        <v>-9568.7752677144817</v>
      </c>
    </row>
    <row r="38" spans="1:16" x14ac:dyDescent="0.15">
      <c r="A38">
        <f t="shared" si="0"/>
        <v>37</v>
      </c>
      <c r="B38" s="60">
        <v>-12719.64185005656</v>
      </c>
      <c r="C38" s="60">
        <v>-16228.719860067093</v>
      </c>
      <c r="D38" s="60">
        <v>-15546.292825018865</v>
      </c>
      <c r="E38" s="60">
        <v>-15567.807200874948</v>
      </c>
      <c r="F38" s="60">
        <v>-12280.621468270758</v>
      </c>
      <c r="G38" s="60">
        <v>-11763.98503744869</v>
      </c>
      <c r="H38" s="60">
        <v>-11778.341011002722</v>
      </c>
      <c r="I38" s="60">
        <v>-15011.368912987286</v>
      </c>
      <c r="J38" s="60">
        <v>-15032.143503277794</v>
      </c>
      <c r="K38" s="60">
        <v>-14399.219386921241</v>
      </c>
      <c r="L38" s="60">
        <v>-11357.523820736244</v>
      </c>
      <c r="M38" s="60">
        <v>-11371.383311044443</v>
      </c>
      <c r="N38" s="60">
        <v>-10892.531763930192</v>
      </c>
      <c r="O38" s="60">
        <v>-13903.129042940858</v>
      </c>
      <c r="P38" s="60">
        <v>-10515.815318943378</v>
      </c>
    </row>
    <row r="39" spans="1:16" x14ac:dyDescent="0.15">
      <c r="A39">
        <f t="shared" si="0"/>
        <v>38</v>
      </c>
      <c r="B39" s="60">
        <v>-13968.620997780188</v>
      </c>
      <c r="C39" s="60">
        <v>-17733.645151525176</v>
      </c>
      <c r="D39" s="60">
        <v>-17005.425703586643</v>
      </c>
      <c r="E39" s="60">
        <v>-17012.669382738764</v>
      </c>
      <c r="F39" s="60">
        <v>-13487.171603453453</v>
      </c>
      <c r="G39" s="60">
        <v>-12932.767051831006</v>
      </c>
      <c r="H39" s="60">
        <v>-12936.288302040988</v>
      </c>
      <c r="I39" s="60">
        <v>-16421.262278399881</v>
      </c>
      <c r="J39" s="60">
        <v>-16428.248007827766</v>
      </c>
      <c r="K39" s="60">
        <v>-15752.679274738628</v>
      </c>
      <c r="L39" s="60">
        <v>-12486.510997173476</v>
      </c>
      <c r="M39" s="60">
        <v>-12489.904627604763</v>
      </c>
      <c r="N39" s="60">
        <v>-11975.94160119651</v>
      </c>
      <c r="O39" s="60">
        <v>-15210.788061858108</v>
      </c>
      <c r="P39" s="60">
        <v>-11562.259709812372</v>
      </c>
    </row>
    <row r="40" spans="1:16" x14ac:dyDescent="0.15">
      <c r="A40">
        <f t="shared" si="0"/>
        <v>39</v>
      </c>
      <c r="B40" s="60">
        <v>-15341.739591965159</v>
      </c>
      <c r="C40" s="60">
        <v>-19379.988065338999</v>
      </c>
      <c r="D40" s="60">
        <v>-18602.47446395216</v>
      </c>
      <c r="E40" s="60">
        <v>-18593.549895861273</v>
      </c>
      <c r="F40" s="60">
        <v>-14813.787608780467</v>
      </c>
      <c r="G40" s="60">
        <v>-14218.441690443442</v>
      </c>
      <c r="H40" s="60">
        <v>-14209.622388190957</v>
      </c>
      <c r="I40" s="60">
        <v>-17964.612275662919</v>
      </c>
      <c r="J40" s="60">
        <v>-17955.97233101476</v>
      </c>
      <c r="K40" s="60">
        <v>-17234.467730681175</v>
      </c>
      <c r="L40" s="60">
        <v>-13728.536013814564</v>
      </c>
      <c r="M40" s="60">
        <v>-13720.00716379098</v>
      </c>
      <c r="N40" s="60">
        <v>-13167.96324321586</v>
      </c>
      <c r="O40" s="60">
        <v>-16642.600222526748</v>
      </c>
      <c r="P40" s="60">
        <v>-12713.717479437817</v>
      </c>
    </row>
    <row r="41" spans="1:16" x14ac:dyDescent="0.15">
      <c r="A41">
        <f t="shared" si="0"/>
        <v>40</v>
      </c>
      <c r="B41" s="60">
        <v>-16853.445471688425</v>
      </c>
      <c r="C41" s="60">
        <v>-21183.825604624446</v>
      </c>
      <c r="D41" s="60">
        <v>-20353.083849554107</v>
      </c>
      <c r="E41" s="60">
        <v>-20325.956189198387</v>
      </c>
      <c r="F41" s="60">
        <v>-16274.471214676427</v>
      </c>
      <c r="G41" s="60">
        <v>-15634.617563426165</v>
      </c>
      <c r="H41" s="60">
        <v>-15611.830054590653</v>
      </c>
      <c r="I41" s="60">
        <v>-19656.593252761457</v>
      </c>
      <c r="J41" s="60">
        <v>-19630.35707529178</v>
      </c>
      <c r="K41" s="60">
        <v>-18859.21494352361</v>
      </c>
      <c r="L41" s="60">
        <v>-15096.783254627248</v>
      </c>
      <c r="M41" s="60">
        <v>-15074.756915831253</v>
      </c>
      <c r="N41" s="60">
        <v>-14481.291767825363</v>
      </c>
      <c r="O41" s="60">
        <v>-18212.750131992914</v>
      </c>
      <c r="P41" s="60">
        <v>-13982.484164050915</v>
      </c>
    </row>
    <row r="42" spans="1:16" x14ac:dyDescent="0.15">
      <c r="A42">
        <f t="shared" si="0"/>
        <v>41</v>
      </c>
      <c r="B42" s="60">
        <v>-18530.787990283214</v>
      </c>
      <c r="C42" s="60">
        <v>-23176.058585493789</v>
      </c>
      <c r="D42" s="60">
        <v>-22298.73059458928</v>
      </c>
      <c r="E42" s="60">
        <v>-22239.656829970714</v>
      </c>
      <c r="F42" s="60">
        <v>-17895.415513265012</v>
      </c>
      <c r="G42" s="60">
        <v>-17216.426280291387</v>
      </c>
      <c r="H42" s="60">
        <v>-17168.118053050435</v>
      </c>
      <c r="I42" s="60">
        <v>-21537.37465239735</v>
      </c>
      <c r="J42" s="60">
        <v>-21480.24539133229</v>
      </c>
      <c r="K42" s="60">
        <v>-20665.583979295086</v>
      </c>
      <c r="L42" s="60">
        <v>-16625.250327476959</v>
      </c>
      <c r="M42" s="60">
        <v>-16578.556233610085</v>
      </c>
      <c r="N42" s="60">
        <v>-15948.620543312862</v>
      </c>
      <c r="O42" s="60">
        <v>-19958.671958888182</v>
      </c>
      <c r="P42" s="60">
        <v>-15400.191056327196</v>
      </c>
    </row>
    <row r="43" spans="1:16" x14ac:dyDescent="0.15">
      <c r="A43">
        <f t="shared" si="0"/>
        <v>42</v>
      </c>
      <c r="B43" s="60">
        <v>-20383.380559327819</v>
      </c>
      <c r="C43" s="60">
        <v>-25365.7101741603</v>
      </c>
      <c r="D43" s="60">
        <v>-24439.359688230317</v>
      </c>
      <c r="E43" s="60">
        <v>-24343.432380205013</v>
      </c>
      <c r="F43" s="60">
        <v>-19685.981312754659</v>
      </c>
      <c r="G43" s="60">
        <v>-18965.475370930879</v>
      </c>
      <c r="H43" s="60">
        <v>-18887.551387622585</v>
      </c>
      <c r="I43" s="60">
        <v>-23606.993631747449</v>
      </c>
      <c r="J43" s="60">
        <v>-23514.213636004326</v>
      </c>
      <c r="K43" s="60">
        <v>-22653.709807928608</v>
      </c>
      <c r="L43" s="60">
        <v>-18315.552916982877</v>
      </c>
      <c r="M43" s="60">
        <v>-18240.225118157523</v>
      </c>
      <c r="N43" s="60">
        <v>-17571.569116278242</v>
      </c>
      <c r="O43" s="60">
        <v>-21880.573921660409</v>
      </c>
      <c r="P43" s="60">
        <v>-16968.45654246501</v>
      </c>
    </row>
    <row r="44" spans="1:16" x14ac:dyDescent="0.15">
      <c r="A44">
        <f t="shared" si="0"/>
        <v>43</v>
      </c>
      <c r="B44" s="60">
        <v>-22416.799117220638</v>
      </c>
      <c r="C44" s="60">
        <v>-27757.636113588705</v>
      </c>
      <c r="D44" s="60">
        <v>-26779.000659296642</v>
      </c>
      <c r="E44" s="60">
        <v>-26642.067854024659</v>
      </c>
      <c r="F44" s="60">
        <v>-21651.634480656052</v>
      </c>
      <c r="G44" s="60">
        <v>-20886.533463118278</v>
      </c>
      <c r="H44" s="60">
        <v>-20775.462982153593</v>
      </c>
      <c r="I44" s="60">
        <v>-25869.443762284915</v>
      </c>
      <c r="J44" s="60">
        <v>-25736.981879575942</v>
      </c>
      <c r="K44" s="60">
        <v>-24827.53619976142</v>
      </c>
      <c r="L44" s="60">
        <v>-20172.368095111375</v>
      </c>
      <c r="M44" s="60">
        <v>-20064.98327261319</v>
      </c>
      <c r="N44" s="60">
        <v>-19354.703570817765</v>
      </c>
      <c r="O44" s="60">
        <v>-23982.352627142209</v>
      </c>
      <c r="P44" s="60">
        <v>-18691.751883905294</v>
      </c>
    </row>
    <row r="45" spans="1:16" x14ac:dyDescent="0.15">
      <c r="A45">
        <f t="shared" si="0"/>
        <v>44</v>
      </c>
      <c r="B45" s="60">
        <v>-24645.459195671996</v>
      </c>
      <c r="C45" s="60">
        <v>-30366.317584823137</v>
      </c>
      <c r="D45" s="60">
        <v>-29332.070820085308</v>
      </c>
      <c r="E45" s="60">
        <v>-29149.626024153586</v>
      </c>
      <c r="F45" s="60">
        <v>-23806.403886315577</v>
      </c>
      <c r="G45" s="60">
        <v>-22993.507073156372</v>
      </c>
      <c r="H45" s="60">
        <v>-22845.42990536564</v>
      </c>
      <c r="I45" s="60">
        <v>-28338.78607676808</v>
      </c>
      <c r="J45" s="60">
        <v>-28162.263515410308</v>
      </c>
      <c r="K45" s="60">
        <v>-27200.704705434422</v>
      </c>
      <c r="L45" s="60">
        <v>-22209.221241404703</v>
      </c>
      <c r="M45" s="60">
        <v>-22066.034306265523</v>
      </c>
      <c r="N45" s="60">
        <v>-21311.104798341534</v>
      </c>
      <c r="O45" s="60">
        <v>-26277.300420095227</v>
      </c>
      <c r="P45" s="60">
        <v>-20582.791218516311</v>
      </c>
    </row>
    <row r="46" spans="1:16" x14ac:dyDescent="0.15">
      <c r="A46">
        <f t="shared" si="0"/>
        <v>45</v>
      </c>
      <c r="B46" s="60">
        <v>-27082.497486906399</v>
      </c>
      <c r="C46" s="60">
        <v>-33204.77003502431</v>
      </c>
      <c r="D46" s="60">
        <v>-32111.516121041666</v>
      </c>
      <c r="E46" s="60">
        <v>-31878.784457163376</v>
      </c>
      <c r="F46" s="60">
        <v>-26163.099039738063</v>
      </c>
      <c r="G46" s="60">
        <v>-25299.085622594568</v>
      </c>
      <c r="H46" s="60">
        <v>-25109.876696504693</v>
      </c>
      <c r="I46" s="60">
        <v>-31027.677826914372</v>
      </c>
      <c r="J46" s="60">
        <v>-30802.450860295099</v>
      </c>
      <c r="K46" s="60">
        <v>-29785.529128598264</v>
      </c>
      <c r="L46" s="60">
        <v>-24438.476474151659</v>
      </c>
      <c r="M46" s="60">
        <v>-24255.482479201306</v>
      </c>
      <c r="N46" s="60">
        <v>-23452.755197663104</v>
      </c>
      <c r="O46" s="60">
        <v>-28777.442480567704</v>
      </c>
      <c r="P46" s="60">
        <v>-22653.240170089794</v>
      </c>
    </row>
    <row r="47" spans="1:16" x14ac:dyDescent="0.15">
      <c r="A47">
        <f t="shared" si="0"/>
        <v>46</v>
      </c>
      <c r="B47" s="60">
        <v>-29749.097349134059</v>
      </c>
      <c r="C47" s="60">
        <v>-36295.091309809708</v>
      </c>
      <c r="D47" s="60">
        <v>-35139.200251279399</v>
      </c>
      <c r="E47" s="60">
        <v>-34850.989585197247</v>
      </c>
      <c r="F47" s="60">
        <v>-28742.335617059092</v>
      </c>
      <c r="G47" s="60">
        <v>-27823.615545314377</v>
      </c>
      <c r="H47" s="60">
        <v>-27588.755820627583</v>
      </c>
      <c r="I47" s="60">
        <v>-33957.432946547873</v>
      </c>
      <c r="J47" s="60">
        <v>-33678.447699312215</v>
      </c>
      <c r="K47" s="60">
        <v>-32602.677461759558</v>
      </c>
      <c r="L47" s="60">
        <v>-26879.923680102278</v>
      </c>
      <c r="M47" s="60">
        <v>-26652.732110431705</v>
      </c>
      <c r="N47" s="60">
        <v>-25798.795619573841</v>
      </c>
      <c r="O47" s="60">
        <v>-31502.910077184519</v>
      </c>
      <c r="P47" s="60">
        <v>-24921.704062651999</v>
      </c>
    </row>
    <row r="48" spans="1:16" x14ac:dyDescent="0.15">
      <c r="A48">
        <f t="shared" si="0"/>
        <v>47</v>
      </c>
      <c r="B48" s="60">
        <v>-32680.787941380411</v>
      </c>
      <c r="C48" s="60">
        <v>-39675.814074876042</v>
      </c>
      <c r="D48" s="60">
        <v>-38453.048382299035</v>
      </c>
      <c r="E48" s="60">
        <v>-38103.550767641536</v>
      </c>
      <c r="F48" s="60">
        <v>-31578.643191115363</v>
      </c>
      <c r="G48" s="60">
        <v>-30601.03457208303</v>
      </c>
      <c r="H48" s="60">
        <v>-30315.434240051436</v>
      </c>
      <c r="I48" s="60">
        <v>-37164.953225452315</v>
      </c>
      <c r="J48" s="60">
        <v>-36826.551526664633</v>
      </c>
      <c r="K48" s="60">
        <v>-35687.85704722067</v>
      </c>
      <c r="L48" s="60">
        <v>-29566.530935617309</v>
      </c>
      <c r="M48" s="60">
        <v>-29290.193250436358</v>
      </c>
      <c r="N48" s="60">
        <v>-28381.067791487905</v>
      </c>
      <c r="O48" s="60">
        <v>-34488.424187191762</v>
      </c>
      <c r="P48" s="60">
        <v>-27419.098685475565</v>
      </c>
    </row>
    <row r="49" spans="1:16" x14ac:dyDescent="0.15">
      <c r="A49">
        <f t="shared" si="0"/>
        <v>48</v>
      </c>
      <c r="B49" s="60">
        <v>-35890.441296603567</v>
      </c>
      <c r="C49" s="60">
        <v>-43357.810395661632</v>
      </c>
      <c r="D49" s="60">
        <v>-42064.187880937076</v>
      </c>
      <c r="E49" s="60">
        <v>-41647.229194164567</v>
      </c>
      <c r="F49" s="60">
        <v>-34684.67519054492</v>
      </c>
      <c r="G49" s="60">
        <v>-33644.094899458898</v>
      </c>
      <c r="H49" s="60">
        <v>-33302.296682913082</v>
      </c>
      <c r="I49" s="60">
        <v>-40661.254465808321</v>
      </c>
      <c r="J49" s="60">
        <v>-40257.414526199311</v>
      </c>
      <c r="K49" s="60">
        <v>-39051.934004534283</v>
      </c>
      <c r="L49" s="60">
        <v>-32510.81281744071</v>
      </c>
      <c r="M49" s="60">
        <v>-32180.018260862624</v>
      </c>
      <c r="N49" s="60">
        <v>-31211.797642308637</v>
      </c>
      <c r="O49" s="60">
        <v>-37744.712240537563</v>
      </c>
      <c r="P49" s="60">
        <v>-30157.40287379616</v>
      </c>
    </row>
    <row r="50" spans="1:16" x14ac:dyDescent="0.15">
      <c r="A50">
        <f t="shared" si="0"/>
        <v>49</v>
      </c>
      <c r="B50" s="60">
        <v>-39389.629549678692</v>
      </c>
      <c r="C50" s="60">
        <v>-47350.21530053742</v>
      </c>
      <c r="D50" s="60">
        <v>-45982.083455143387</v>
      </c>
      <c r="E50" s="60">
        <v>-45491.159030827948</v>
      </c>
      <c r="F50" s="60">
        <v>-38071.860863107133</v>
      </c>
      <c r="G50" s="60">
        <v>-36964.385941668639</v>
      </c>
      <c r="H50" s="60">
        <v>-36560.588025492543</v>
      </c>
      <c r="I50" s="60">
        <v>-44455.779475120238</v>
      </c>
      <c r="J50" s="60">
        <v>-43980.14906611605</v>
      </c>
      <c r="K50" s="60">
        <v>-42704.301778617555</v>
      </c>
      <c r="L50" s="60">
        <v>-35724.189468967765</v>
      </c>
      <c r="M50" s="60">
        <v>-35333.286142261721</v>
      </c>
      <c r="N50" s="60">
        <v>-34302.192731115814</v>
      </c>
      <c r="O50" s="60">
        <v>-41281.108453164074</v>
      </c>
      <c r="P50" s="60">
        <v>-33147.637021289855</v>
      </c>
    </row>
    <row r="51" spans="1:16" x14ac:dyDescent="0.15">
      <c r="A51">
        <f t="shared" si="0"/>
        <v>50</v>
      </c>
      <c r="B51" s="60">
        <v>-43212.006426927248</v>
      </c>
      <c r="C51" s="60">
        <v>-51687.90844183194</v>
      </c>
      <c r="D51" s="60">
        <v>-50241.241014390966</v>
      </c>
      <c r="E51" s="60">
        <v>-49669.323674728432</v>
      </c>
      <c r="F51" s="60">
        <v>-41773.05040132704</v>
      </c>
      <c r="G51" s="60">
        <v>-40594.333069764798</v>
      </c>
      <c r="H51" s="60">
        <v>-40122.210028471192</v>
      </c>
      <c r="I51" s="60">
        <v>-48582.274785913287</v>
      </c>
      <c r="J51" s="60">
        <v>-48027.982337657551</v>
      </c>
      <c r="K51" s="60">
        <v>-46677.803672285634</v>
      </c>
      <c r="L51" s="60">
        <v>-39238.287945971817</v>
      </c>
      <c r="M51" s="60">
        <v>-38781.107231045695</v>
      </c>
      <c r="N51" s="60">
        <v>-37682.940503638536</v>
      </c>
      <c r="O51" s="60">
        <v>-45129.697068762347</v>
      </c>
      <c r="P51" s="60">
        <v>-36419.706563940897</v>
      </c>
    </row>
    <row r="52" spans="1:16" x14ac:dyDescent="0.15">
      <c r="A52">
        <f t="shared" si="0"/>
        <v>51</v>
      </c>
      <c r="B52" s="60">
        <v>-47392.726482868697</v>
      </c>
      <c r="C52" s="60">
        <v>-56406.444949062381</v>
      </c>
      <c r="D52" s="60">
        <v>-54903.70156452473</v>
      </c>
      <c r="E52" s="60">
        <v>-54216.465629295781</v>
      </c>
      <c r="F52" s="60">
        <v>-45822.623719658011</v>
      </c>
      <c r="G52" s="60">
        <v>-44591.93607960904</v>
      </c>
      <c r="H52" s="60">
        <v>-44020.621045063068</v>
      </c>
      <c r="I52" s="60">
        <v>-53101.307835636057</v>
      </c>
      <c r="J52" s="60">
        <v>-52434.962558111212</v>
      </c>
      <c r="K52" s="60">
        <v>-51031.267851835517</v>
      </c>
      <c r="L52" s="60">
        <v>-43109.599082537905</v>
      </c>
      <c r="M52" s="60">
        <v>-42556.165308726704</v>
      </c>
      <c r="N52" s="60">
        <v>-41408.765044317355</v>
      </c>
      <c r="O52" s="60">
        <v>-49347.854841693406</v>
      </c>
      <c r="P52" s="60">
        <v>-40026.872294655754</v>
      </c>
    </row>
    <row r="53" spans="1:16" x14ac:dyDescent="0.15">
      <c r="A53">
        <f t="shared" si="0"/>
        <v>52</v>
      </c>
      <c r="B53" s="60">
        <v>-51978.29673328725</v>
      </c>
      <c r="C53" s="60">
        <v>-61553.69977213566</v>
      </c>
      <c r="D53" s="60">
        <v>-59995.038780055133</v>
      </c>
      <c r="E53" s="60">
        <v>-59179.330684269618</v>
      </c>
      <c r="F53" s="60">
        <v>-50266.051291053052</v>
      </c>
      <c r="G53" s="60">
        <v>-48982.712362416794</v>
      </c>
      <c r="H53" s="60">
        <v>-48300.060289912624</v>
      </c>
      <c r="I53" s="60">
        <v>-58038.1619827943</v>
      </c>
      <c r="J53" s="60">
        <v>-57246.874740123487</v>
      </c>
      <c r="K53" s="60">
        <v>-55789.599992507508</v>
      </c>
      <c r="L53" s="60">
        <v>-47363.216275005543</v>
      </c>
      <c r="M53" s="60">
        <v>-46701.666110595754</v>
      </c>
      <c r="N53" s="60">
        <v>-45504.238315024653</v>
      </c>
      <c r="O53" s="60">
        <v>-53960.145252944378</v>
      </c>
      <c r="P53" s="60">
        <v>-43993.254931000687</v>
      </c>
    </row>
    <row r="54" spans="1:16" x14ac:dyDescent="0.15">
      <c r="A54">
        <f t="shared" si="0"/>
        <v>53</v>
      </c>
      <c r="B54" s="60">
        <v>-57015.298016350745</v>
      </c>
      <c r="C54" s="60">
        <v>-67175.690753397357</v>
      </c>
      <c r="D54" s="60">
        <v>-65559.563714501317</v>
      </c>
      <c r="E54" s="60">
        <v>-64603.067025393189</v>
      </c>
      <c r="F54" s="60">
        <v>-55149.011530705102</v>
      </c>
      <c r="G54" s="60">
        <v>-53810.764871660896</v>
      </c>
      <c r="H54" s="60">
        <v>-53005.1182128113</v>
      </c>
      <c r="I54" s="60">
        <v>-63436.451326939285</v>
      </c>
      <c r="J54" s="60">
        <v>-62508.107298260227</v>
      </c>
      <c r="K54" s="60">
        <v>-60995.552976101259</v>
      </c>
      <c r="L54" s="60">
        <v>-52042.361294804832</v>
      </c>
      <c r="M54" s="60">
        <v>-51261.274603986691</v>
      </c>
      <c r="N54" s="60">
        <v>-50011.523091142059</v>
      </c>
      <c r="O54" s="60">
        <v>-59008.572664573701</v>
      </c>
      <c r="P54" s="60">
        <v>-48360.118972554155</v>
      </c>
    </row>
    <row r="55" spans="1:16" x14ac:dyDescent="0.15">
      <c r="A55">
        <f t="shared" si="0"/>
        <v>54</v>
      </c>
      <c r="B55" s="60">
        <v>-62556.234966423144</v>
      </c>
      <c r="C55" s="60">
        <v>-73323.916719331202</v>
      </c>
      <c r="D55" s="60">
        <v>-71648.915252697421</v>
      </c>
      <c r="E55" s="60">
        <v>-70538.328892060876</v>
      </c>
      <c r="F55" s="60">
        <v>-60523.085022886058</v>
      </c>
      <c r="G55" s="60">
        <v>-59127.653928640138</v>
      </c>
      <c r="H55" s="60">
        <v>-58186.249297709299</v>
      </c>
      <c r="I55" s="60">
        <v>-69347.081205977127</v>
      </c>
      <c r="J55" s="60">
        <v>-68268.562601798039</v>
      </c>
      <c r="K55" s="60">
        <v>-66699.113734861487</v>
      </c>
      <c r="L55" s="60">
        <v>-57197.630666302452</v>
      </c>
      <c r="M55" s="60">
        <v>-56284.478188884888</v>
      </c>
      <c r="N55" s="60">
        <v>-54980.049347210123</v>
      </c>
      <c r="O55" s="60">
        <v>-64542.31685896116</v>
      </c>
      <c r="P55" s="60">
        <v>-53175.898579749955</v>
      </c>
    </row>
    <row r="56" spans="1:16" x14ac:dyDescent="0.15">
      <c r="A56">
        <f t="shared" si="0"/>
        <v>55</v>
      </c>
      <c r="B56" s="60">
        <v>-68681.033525801628</v>
      </c>
      <c r="C56" s="60">
        <v>-80079.434511315703</v>
      </c>
      <c r="D56" s="60">
        <v>-78344.005059708899</v>
      </c>
      <c r="E56" s="60">
        <v>-77064.609964444491</v>
      </c>
      <c r="F56" s="60">
        <v>-66466.671144636552</v>
      </c>
      <c r="G56" s="60">
        <v>-65011.48052678891</v>
      </c>
      <c r="H56" s="60">
        <v>-63920.011700957024</v>
      </c>
      <c r="I56" s="60">
        <v>-75849.623745743665</v>
      </c>
      <c r="J56" s="60">
        <v>-74606.374903413787</v>
      </c>
      <c r="K56" s="60">
        <v>-72978.213230255307</v>
      </c>
      <c r="L56" s="60">
        <v>-62905.560108527978</v>
      </c>
      <c r="M56" s="60">
        <v>-61846.267983139544</v>
      </c>
      <c r="N56" s="60">
        <v>-60484.474274100874</v>
      </c>
      <c r="O56" s="60">
        <v>-70637.892509309313</v>
      </c>
      <c r="P56" s="60">
        <v>-58513.659301004009</v>
      </c>
    </row>
    <row r="57" spans="1:16" x14ac:dyDescent="0.15">
      <c r="A57">
        <f t="shared" si="0"/>
        <v>56</v>
      </c>
      <c r="B57" s="60">
        <v>-75455.884141911709</v>
      </c>
      <c r="C57" s="60">
        <v>-87505.537206901427</v>
      </c>
      <c r="D57" s="60">
        <v>-85708.457712240357</v>
      </c>
      <c r="E57" s="60">
        <v>-84244.648521007897</v>
      </c>
      <c r="F57" s="60">
        <v>-73045.138253238329</v>
      </c>
      <c r="G57" s="60">
        <v>-71527.703109881259</v>
      </c>
      <c r="H57" s="60">
        <v>-70270.723748731223</v>
      </c>
      <c r="I57" s="60">
        <v>-83007.198818478253</v>
      </c>
      <c r="J57" s="60">
        <v>-81583.728610116479</v>
      </c>
      <c r="K57" s="60">
        <v>-79895.271500453411</v>
      </c>
      <c r="L57" s="60">
        <v>-69230.696118620006</v>
      </c>
      <c r="M57" s="60">
        <v>-68010.024285525869</v>
      </c>
      <c r="N57" s="60">
        <v>-66588.198986617164</v>
      </c>
      <c r="O57" s="60">
        <v>-77357.054677026186</v>
      </c>
      <c r="P57" s="60">
        <v>-64435.793017651784</v>
      </c>
    </row>
    <row r="58" spans="1:16" x14ac:dyDescent="0.15">
      <c r="A58">
        <f t="shared" si="0"/>
        <v>57</v>
      </c>
      <c r="B58" s="60">
        <v>-82948.899454427738</v>
      </c>
      <c r="C58" s="60">
        <v>-95665.79678296666</v>
      </c>
      <c r="D58" s="60">
        <v>-93806.34241436336</v>
      </c>
      <c r="E58" s="60">
        <v>-92141.905212418831</v>
      </c>
      <c r="F58" s="60">
        <v>-80326.063250193227</v>
      </c>
      <c r="G58" s="60">
        <v>-78744.114984841537</v>
      </c>
      <c r="H58" s="60">
        <v>-77305.216945167107</v>
      </c>
      <c r="I58" s="60">
        <v>-90883.735994407805</v>
      </c>
      <c r="J58" s="60">
        <v>-89263.870393273435</v>
      </c>
      <c r="K58" s="60">
        <v>-87513.912932725827</v>
      </c>
      <c r="L58" s="60">
        <v>-76240.168917526506</v>
      </c>
      <c r="M58" s="60">
        <v>-74841.868758933007</v>
      </c>
      <c r="N58" s="60">
        <v>-73357.471074898131</v>
      </c>
      <c r="O58" s="60">
        <v>-84763.063680886306</v>
      </c>
      <c r="P58" s="60">
        <v>-71007.733210015445</v>
      </c>
    </row>
    <row r="59" spans="1:16" x14ac:dyDescent="0.15">
      <c r="A59">
        <f t="shared" si="0"/>
        <v>58</v>
      </c>
      <c r="B59" s="60">
        <v>-91251.835432215841</v>
      </c>
      <c r="C59" s="60">
        <v>-104649.20278469175</v>
      </c>
      <c r="D59" s="60">
        <v>-102726.67323701955</v>
      </c>
      <c r="E59" s="60">
        <v>-100844.97221473401</v>
      </c>
      <c r="F59" s="60">
        <v>-88400.41148196283</v>
      </c>
      <c r="G59" s="60">
        <v>-86751.488741314635</v>
      </c>
      <c r="H59" s="60">
        <v>-85113.382714873995</v>
      </c>
      <c r="I59" s="60">
        <v>-99567.873753032967</v>
      </c>
      <c r="J59" s="60">
        <v>-97734.913525420081</v>
      </c>
      <c r="K59" s="60">
        <v>-95922.162003775898</v>
      </c>
      <c r="L59" s="60">
        <v>-84023.815405347734</v>
      </c>
      <c r="M59" s="60">
        <v>-82430.686925954113</v>
      </c>
      <c r="N59" s="60">
        <v>-80880.897984413779</v>
      </c>
      <c r="O59" s="60">
        <v>-92943.298040548907</v>
      </c>
      <c r="P59" s="60">
        <v>-78316.963992685094</v>
      </c>
    </row>
    <row r="60" spans="1:16" x14ac:dyDescent="0.15">
      <c r="A60">
        <f t="shared" si="0"/>
        <v>59</v>
      </c>
      <c r="B60" s="60">
        <v>-100427.7819817089</v>
      </c>
      <c r="C60" s="60">
        <v>-114510.74303693205</v>
      </c>
      <c r="D60" s="60">
        <v>-112525.13035095112</v>
      </c>
      <c r="E60" s="60">
        <v>-110410.1834709432</v>
      </c>
      <c r="F60" s="60">
        <v>-97331.800770253554</v>
      </c>
      <c r="G60" s="60">
        <v>-95613.833166696815</v>
      </c>
      <c r="H60" s="60">
        <v>-93759.259401088173</v>
      </c>
      <c r="I60" s="60">
        <v>-109116.36796584078</v>
      </c>
      <c r="J60" s="60">
        <v>-107054.1194238668</v>
      </c>
      <c r="K60" s="60">
        <v>-105177.8128617875</v>
      </c>
      <c r="L60" s="60">
        <v>-92645.949856937761</v>
      </c>
      <c r="M60" s="60">
        <v>-90840.709874225256</v>
      </c>
      <c r="N60" s="60">
        <v>-89222.969726447453</v>
      </c>
      <c r="O60" s="60">
        <v>-101956.2369069861</v>
      </c>
      <c r="P60" s="60">
        <v>-86427.977923639395</v>
      </c>
    </row>
    <row r="61" spans="1:16" x14ac:dyDescent="0.15">
      <c r="A61">
        <f t="shared" si="0"/>
        <v>60</v>
      </c>
      <c r="B61" s="60">
        <v>-110524.57549096904</v>
      </c>
      <c r="C61" s="60">
        <v>-125286.3864946853</v>
      </c>
      <c r="D61" s="60">
        <v>-123238.9439114742</v>
      </c>
      <c r="E61" s="60">
        <v>-120876.13959883235</v>
      </c>
      <c r="F61" s="60">
        <v>-107169.57322950139</v>
      </c>
      <c r="G61" s="60">
        <v>-105381.37367611619</v>
      </c>
      <c r="H61" s="60">
        <v>-103293.70917032714</v>
      </c>
      <c r="I61" s="60">
        <v>-119568.59068701381</v>
      </c>
      <c r="J61" s="60">
        <v>-117262.04751603655</v>
      </c>
      <c r="K61" s="60">
        <v>-115322.4828070017</v>
      </c>
      <c r="L61" s="60">
        <v>-102158.01238916632</v>
      </c>
      <c r="M61" s="60">
        <v>-100123.86680724774</v>
      </c>
      <c r="N61" s="60">
        <v>-98436.322379875899</v>
      </c>
      <c r="O61" s="60">
        <v>-111845.14859737923</v>
      </c>
      <c r="P61" s="60">
        <v>-95394.223187918717</v>
      </c>
    </row>
    <row r="62" spans="1:16" x14ac:dyDescent="0.15">
      <c r="A62">
        <f t="shared" si="0"/>
        <v>61</v>
      </c>
      <c r="B62" s="60">
        <v>-121541.27447448375</v>
      </c>
      <c r="C62" s="60">
        <v>-136956.03321920149</v>
      </c>
      <c r="D62" s="60">
        <v>-134816.99376690164</v>
      </c>
      <c r="E62" s="60">
        <v>-132227.73670278606</v>
      </c>
      <c r="F62" s="60">
        <v>-117916.16205194777</v>
      </c>
      <c r="G62" s="60">
        <v>-116030.88241729385</v>
      </c>
      <c r="H62" s="60">
        <v>-113722.83078570974</v>
      </c>
      <c r="I62" s="60">
        <v>-130878.43812476014</v>
      </c>
      <c r="J62" s="60">
        <v>-128347.48727291654</v>
      </c>
      <c r="K62" s="60">
        <v>-126315.64105579027</v>
      </c>
      <c r="L62" s="60">
        <v>-112540.55114337429</v>
      </c>
      <c r="M62" s="60">
        <v>-110289.06584093843</v>
      </c>
      <c r="N62" s="60">
        <v>-108505.64720216276</v>
      </c>
      <c r="O62" s="60">
        <v>-122573.87857421779</v>
      </c>
      <c r="P62" s="60">
        <v>-105203.60274381831</v>
      </c>
    </row>
    <row r="63" spans="1:16" x14ac:dyDescent="0.15">
      <c r="A63">
        <f t="shared" si="0"/>
        <v>62</v>
      </c>
      <c r="B63" s="60">
        <v>-133500.27157896361</v>
      </c>
      <c r="C63" s="60">
        <v>-149526.93713089201</v>
      </c>
      <c r="D63" s="60">
        <v>-147298.57829130281</v>
      </c>
      <c r="E63" s="60">
        <v>-144476.93829654812</v>
      </c>
      <c r="F63" s="60">
        <v>-129597.22295790509</v>
      </c>
      <c r="G63" s="60">
        <v>-127614.17548347107</v>
      </c>
      <c r="H63" s="60">
        <v>-125075.79287259276</v>
      </c>
      <c r="I63" s="60">
        <v>-143088.23192928624</v>
      </c>
      <c r="J63" s="60">
        <v>-140326.0479432088</v>
      </c>
      <c r="K63" s="60">
        <v>-138202.85001220834</v>
      </c>
      <c r="L63" s="60">
        <v>-123847.52911924421</v>
      </c>
      <c r="M63" s="60">
        <v>-121368.1391357627</v>
      </c>
      <c r="N63" s="60">
        <v>-119487.13675382111</v>
      </c>
      <c r="O63" s="60">
        <v>-134190.43187790914</v>
      </c>
      <c r="P63" s="60">
        <v>-115913.92897968297</v>
      </c>
    </row>
    <row r="64" spans="1:16" x14ac:dyDescent="0.15">
      <c r="A64">
        <f t="shared" si="0"/>
        <v>63</v>
      </c>
      <c r="B64" s="60">
        <v>-146456.88562048681</v>
      </c>
      <c r="C64" s="60">
        <v>-163041.9660536531</v>
      </c>
      <c r="D64" s="60">
        <v>-160728.02739146783</v>
      </c>
      <c r="E64" s="60">
        <v>-157671.15081609954</v>
      </c>
      <c r="F64" s="60">
        <v>-142271.25399983206</v>
      </c>
      <c r="G64" s="60">
        <v>-140190.88011210485</v>
      </c>
      <c r="H64" s="60">
        <v>-137414.47085094306</v>
      </c>
      <c r="I64" s="60">
        <v>-156246.03309471344</v>
      </c>
      <c r="J64" s="60">
        <v>-153248.61610060246</v>
      </c>
      <c r="K64" s="60">
        <v>-151036.20329758644</v>
      </c>
      <c r="L64" s="60">
        <v>-136141.32706385347</v>
      </c>
      <c r="M64" s="60">
        <v>-133425.48113857396</v>
      </c>
      <c r="N64" s="60">
        <v>-131446.06428113164</v>
      </c>
      <c r="O64" s="60">
        <v>-146749.96839957969</v>
      </c>
      <c r="P64" s="60">
        <v>-127592.60453063621</v>
      </c>
    </row>
    <row r="65" spans="1:16" x14ac:dyDescent="0.15">
      <c r="A65">
        <f t="shared" si="0"/>
        <v>64</v>
      </c>
      <c r="B65" s="60">
        <v>-160424.01392286355</v>
      </c>
      <c r="C65" s="60">
        <v>-177494.77080175609</v>
      </c>
      <c r="D65" s="60">
        <v>-175101.59242869384</v>
      </c>
      <c r="E65" s="60">
        <v>-171810.94505568696</v>
      </c>
      <c r="F65" s="60">
        <v>-155956.28859172287</v>
      </c>
      <c r="G65" s="60">
        <v>-153781.21315147021</v>
      </c>
      <c r="H65" s="60">
        <v>-150762.53232675692</v>
      </c>
      <c r="I65" s="60">
        <v>-170353.81095449216</v>
      </c>
      <c r="J65" s="60">
        <v>-167121.20719761221</v>
      </c>
      <c r="K65" s="60">
        <v>-164824.01468727892</v>
      </c>
      <c r="L65" s="60">
        <v>-149446.79148315321</v>
      </c>
      <c r="M65" s="60">
        <v>-146489.11715053167</v>
      </c>
      <c r="N65" s="60">
        <v>-144412.32516727416</v>
      </c>
      <c r="O65" s="60">
        <v>-160265.76748126489</v>
      </c>
      <c r="P65" s="60">
        <v>-140273.40539631335</v>
      </c>
    </row>
    <row r="66" spans="1:16" x14ac:dyDescent="0.15">
      <c r="A66">
        <f t="shared" si="0"/>
        <v>65</v>
      </c>
      <c r="B66" s="60">
        <v>-175409.66935137686</v>
      </c>
      <c r="C66" s="60">
        <v>-192874.15361560046</v>
      </c>
      <c r="D66" s="60">
        <v>-190410.89352457048</v>
      </c>
      <c r="E66" s="60">
        <v>-186893.03673745392</v>
      </c>
      <c r="F66" s="60">
        <v>-170666.45058900394</v>
      </c>
      <c r="G66" s="60">
        <v>-168401.77326687548</v>
      </c>
      <c r="H66" s="60">
        <v>-165140.86441581644</v>
      </c>
      <c r="I66" s="60">
        <v>-185409.74377076831</v>
      </c>
      <c r="J66" s="60">
        <v>-181946.81644763509</v>
      </c>
      <c r="K66" s="60">
        <v>-179571.80069447187</v>
      </c>
      <c r="L66" s="60">
        <v>-163786.0960556301</v>
      </c>
      <c r="M66" s="60">
        <v>-160585.21232976438</v>
      </c>
      <c r="N66" s="60">
        <v>-158414.22796336547</v>
      </c>
      <c r="O66" s="60">
        <v>-174749.13671985382</v>
      </c>
      <c r="P66" s="60">
        <v>-153989.39927259137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E11" sqref="E11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263105.43820992578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263105.43820992578</v>
      </c>
      <c r="K4" s="11">
        <f>J4*C10</f>
        <v>105242.17528397031</v>
      </c>
      <c r="L4" s="24">
        <f>$C$14</f>
        <v>37018.914974389612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263105.43820992578</v>
      </c>
      <c r="AE4" s="5">
        <f>-$W4*K4</f>
        <v>-105242.17528397031</v>
      </c>
      <c r="AF4" s="5">
        <f>-$W4*L4</f>
        <v>-37018.914974389612</v>
      </c>
      <c r="AG4" s="5"/>
      <c r="AH4" s="5">
        <f>SUM(AD4:AG4)</f>
        <v>120844.34795156585</v>
      </c>
      <c r="AI4" s="42">
        <f>Y4-AA4</f>
        <v>0</v>
      </c>
      <c r="AJ4" s="42"/>
      <c r="AK4" s="42">
        <f>SUM(AH4:AJ4)</f>
        <v>120844.34795156585</v>
      </c>
      <c r="AM4" s="36">
        <f>AK31</f>
        <v>2937317.1060650712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263105.43820992578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H'!$B$136:$AV$256, 4)</f>
        <v>9.5330147235614611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9.5330147235614619E-3</v>
      </c>
      <c r="V5" s="39">
        <f>MIN(S5*T5,T5-U5)</f>
        <v>2.6703721500000001E-3</v>
      </c>
      <c r="W5" s="32">
        <f>T5-SUM(U5:V5)</f>
        <v>0.98779661312643852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5.9487976652652197</v>
      </c>
      <c r="AC5" s="32"/>
      <c r="AD5" s="5">
        <f t="shared" ref="AD5:AD24" si="6">$W5*J5</f>
        <v>259894.66075891213</v>
      </c>
      <c r="AE5" s="5">
        <f t="shared" ref="AE5:AF20" si="7">-$W5*K5</f>
        <v>0</v>
      </c>
      <c r="AF5" s="5">
        <f t="shared" si="7"/>
        <v>0</v>
      </c>
      <c r="AG5" s="5">
        <f>-U5*M5</f>
        <v>-5741.0579239556955</v>
      </c>
      <c r="AH5" s="5">
        <f t="shared" ref="AH5:AH13" si="8">SUM(AD5:AG5)</f>
        <v>254153.60283495643</v>
      </c>
      <c r="AI5" s="42">
        <f>-M5*$W4*(N5-N4)/1000</f>
        <v>0</v>
      </c>
      <c r="AJ5" s="42">
        <f>$D$6*SUM(Y5:Z5,AD5:AE5)</f>
        <v>25496.25700709828</v>
      </c>
      <c r="AK5" s="42">
        <f t="shared" ref="AK5:AK14" si="9">SUM(AH5:AJ5)</f>
        <v>279649.85984205472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263105.43820992578</v>
      </c>
      <c r="K6" s="11">
        <f t="shared" ref="K6:K24" si="11">J6*$C$11</f>
        <v>2631.054382099258</v>
      </c>
      <c r="L6" s="24">
        <f>$C$15</f>
        <v>29125.751828091834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H'!$B$136:$AV$256, 4)</f>
        <v>10.513670570241008</v>
      </c>
      <c r="S6" s="46">
        <f>VLOOKUP(I6, '[1]Lapse Rates'!$A$4:$F$24, 4)</f>
        <v>2.4152155999999998E-3</v>
      </c>
      <c r="T6" s="56">
        <f t="shared" ref="T6:T24" si="12">W5</f>
        <v>0.98779661312643852</v>
      </c>
      <c r="U6" s="33">
        <f>T6*R6/1000</f>
        <v>1.0385368180811179E-2</v>
      </c>
      <c r="V6" s="39">
        <f t="shared" ref="V6:V24" si="13">MIN(S6*T6,T6-U6)</f>
        <v>2.3857417896501389E-3</v>
      </c>
      <c r="W6" s="32">
        <f>T6-SUM(U6:V6)</f>
        <v>0.97502550315597725</v>
      </c>
      <c r="X6" s="32"/>
      <c r="Y6" s="5">
        <f t="shared" ref="Y6:Z21" si="14">AA5</f>
        <v>0</v>
      </c>
      <c r="Z6" s="5">
        <f t="shared" si="14"/>
        <v>5.9487976652652197</v>
      </c>
      <c r="AA6" s="5">
        <f>O6*W6</f>
        <v>0</v>
      </c>
      <c r="AB6" s="5">
        <f t="shared" si="5"/>
        <v>5.87188633740121</v>
      </c>
      <c r="AC6" s="32"/>
      <c r="AD6" s="5">
        <f t="shared" si="6"/>
        <v>256534.51227370676</v>
      </c>
      <c r="AE6" s="5">
        <f t="shared" si="7"/>
        <v>-2565.3451227370679</v>
      </c>
      <c r="AF6" s="5">
        <f t="shared" si="7"/>
        <v>-28398.350830981366</v>
      </c>
      <c r="AG6" s="5">
        <f t="shared" ref="AG6:AG24" si="15">-U6*M6</f>
        <v>-6254.3698941617358</v>
      </c>
      <c r="AH6" s="5">
        <f t="shared" si="8"/>
        <v>219316.44642582658</v>
      </c>
      <c r="AI6" s="42">
        <f>-M6*($W5*N6-$W4*N5)/1000</f>
        <v>0</v>
      </c>
      <c r="AJ6" s="42">
        <f t="shared" ref="AJ6:AJ24" si="16">$D$6*SUM(Y6:Z6,AD6:AE6)</f>
        <v>24914.958874561093</v>
      </c>
      <c r="AK6" s="42">
        <f>SUM(AH6:AJ6)</f>
        <v>244231.40530038768</v>
      </c>
      <c r="AL6" s="48" t="s">
        <v>43</v>
      </c>
      <c r="AM6" s="54">
        <f>AK31/AD31</f>
        <v>0.88942156381488213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263105.43820992578</v>
      </c>
      <c r="K7" s="11">
        <f t="shared" si="11"/>
        <v>2631.054382099258</v>
      </c>
      <c r="L7" s="24">
        <f t="shared" ref="L7:L24" si="17">$C$15</f>
        <v>29125.751828091834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H'!$B$136:$AV$256, 4)</f>
        <v>11.566375281155644</v>
      </c>
      <c r="S7" s="46">
        <f>VLOOKUP(I7, '[1]Lapse Rates'!$A$4:$F$24, 4)</f>
        <v>2.3963082999999999E-3</v>
      </c>
      <c r="T7" s="56">
        <f t="shared" si="12"/>
        <v>0.97502550315597725</v>
      </c>
      <c r="U7" s="33">
        <f t="shared" ref="U7:U24" si="20">T7*R7/1000</f>
        <v>1.1277510878199639E-2</v>
      </c>
      <c r="V7" s="39">
        <f t="shared" si="13"/>
        <v>2.3364617059243443E-3</v>
      </c>
      <c r="W7" s="32">
        <f t="shared" ref="W7:W24" si="21">T7-SUM(U7:V7)</f>
        <v>0.96141153057185325</v>
      </c>
      <c r="X7" s="32"/>
      <c r="Y7" s="5">
        <f t="shared" si="14"/>
        <v>0</v>
      </c>
      <c r="Z7" s="5">
        <f t="shared" si="14"/>
        <v>5.87188633740121</v>
      </c>
      <c r="AA7" s="5">
        <f t="shared" si="1"/>
        <v>0</v>
      </c>
      <c r="AB7" s="5">
        <f t="shared" si="5"/>
        <v>5.7898990464475659</v>
      </c>
      <c r="AC7" s="32"/>
      <c r="AD7" s="5">
        <f t="shared" si="6"/>
        <v>252952.60205118291</v>
      </c>
      <c r="AE7" s="5">
        <f t="shared" si="7"/>
        <v>-2529.5260205118293</v>
      </c>
      <c r="AF7" s="5">
        <f>-$W7*L7</f>
        <v>-28001.833644101724</v>
      </c>
      <c r="AG7" s="5">
        <f t="shared" si="15"/>
        <v>-6791.6440986672906</v>
      </c>
      <c r="AH7" s="5">
        <f t="shared" si="8"/>
        <v>215629.59828790207</v>
      </c>
      <c r="AI7" s="42">
        <f>-M7*($W6*N7-$W5*N6)/1000</f>
        <v>0</v>
      </c>
      <c r="AJ7" s="42">
        <f t="shared" si="16"/>
        <v>24567.079790658532</v>
      </c>
      <c r="AK7" s="42">
        <f t="shared" si="9"/>
        <v>240196.6780785606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263105.43820992578</v>
      </c>
      <c r="K8" s="11">
        <f t="shared" si="11"/>
        <v>2631.054382099258</v>
      </c>
      <c r="L8" s="24">
        <f t="shared" si="17"/>
        <v>29125.751828091834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H'!$B$136:$AV$256, 4)</f>
        <v>12.692116018898279</v>
      </c>
      <c r="S8" s="46">
        <f>VLOOKUP(I8, '[1]Lapse Rates'!$A$4:$F$24, 4)</f>
        <v>2.1941491999999999E-3</v>
      </c>
      <c r="T8" s="56">
        <f t="shared" si="12"/>
        <v>0.96141153057185325</v>
      </c>
      <c r="U8" s="33">
        <f t="shared" si="20"/>
        <v>1.2202346687924531E-2</v>
      </c>
      <c r="V8" s="39">
        <f t="shared" si="13"/>
        <v>2.1094803406750073E-3</v>
      </c>
      <c r="W8" s="32">
        <f t="shared" si="21"/>
        <v>0.94709970354325368</v>
      </c>
      <c r="X8" s="32"/>
      <c r="Y8" s="5">
        <f>AA7</f>
        <v>0</v>
      </c>
      <c r="Z8" s="5">
        <f t="shared" si="14"/>
        <v>5.7898990464475659</v>
      </c>
      <c r="AA8" s="5">
        <f t="shared" si="1"/>
        <v>0</v>
      </c>
      <c r="AB8" s="5">
        <f t="shared" si="5"/>
        <v>5.7037090736515008</v>
      </c>
      <c r="AC8" s="32"/>
      <c r="AD8" s="5">
        <f>$W8*J8</f>
        <v>249187.08252923854</v>
      </c>
      <c r="AE8" s="5">
        <f t="shared" si="7"/>
        <v>-2491.8708252923857</v>
      </c>
      <c r="AF8" s="5">
        <f t="shared" si="7"/>
        <v>-27584.990921860153</v>
      </c>
      <c r="AG8" s="5">
        <f t="shared" si="15"/>
        <v>-7348.6070435221027</v>
      </c>
      <c r="AH8" s="5">
        <f t="shared" si="8"/>
        <v>211761.6137385639</v>
      </c>
      <c r="AI8" s="42">
        <f t="shared" ref="AI8:AI24" si="22">-M8*($W7*N8-$W6*N7)/1000</f>
        <v>0</v>
      </c>
      <c r="AJ8" s="42">
        <f>$D$6*SUM(Y8:Z8,AD8:AE8)</f>
        <v>24201.368257253576</v>
      </c>
      <c r="AK8" s="42">
        <f t="shared" si="9"/>
        <v>235962.98199581748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263105.43820992578</v>
      </c>
      <c r="K9" s="11">
        <f t="shared" si="11"/>
        <v>2631.054382099258</v>
      </c>
      <c r="L9" s="24">
        <f t="shared" si="17"/>
        <v>29125.751828091834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H'!$B$136:$AV$256, 4)</f>
        <v>13.962697763659634</v>
      </c>
      <c r="S9" s="46">
        <f>VLOOKUP(I9, '[1]Lapse Rates'!$A$4:$F$24, 4)</f>
        <v>1.9313649E-3</v>
      </c>
      <c r="T9" s="56">
        <f>W8</f>
        <v>0.94709970354325368</v>
      </c>
      <c r="U9" s="33">
        <f t="shared" si="20"/>
        <v>1.3224066912626091E-2</v>
      </c>
      <c r="V9" s="39">
        <f t="shared" si="13"/>
        <v>1.8291951242238457E-3</v>
      </c>
      <c r="W9" s="32">
        <f t="shared" si="21"/>
        <v>0.9320464415064037</v>
      </c>
      <c r="X9" s="32"/>
      <c r="Y9" s="5">
        <f t="shared" si="14"/>
        <v>0</v>
      </c>
      <c r="Z9" s="5">
        <f t="shared" si="14"/>
        <v>5.7037090736515008</v>
      </c>
      <c r="AA9" s="5">
        <f t="shared" si="1"/>
        <v>0</v>
      </c>
      <c r="AB9" s="5">
        <f t="shared" si="5"/>
        <v>5.6130539642196</v>
      </c>
      <c r="AC9" s="32"/>
      <c r="AD9" s="5">
        <f t="shared" si="6"/>
        <v>245226.48742454429</v>
      </c>
      <c r="AE9" s="5">
        <f t="shared" si="7"/>
        <v>-2452.264874245443</v>
      </c>
      <c r="AF9" s="5">
        <f>-$W9*L9</f>
        <v>-27146.553347571626</v>
      </c>
      <c r="AG9" s="5">
        <f t="shared" si="15"/>
        <v>-7963.9165927238982</v>
      </c>
      <c r="AH9" s="5">
        <f t="shared" si="8"/>
        <v>207663.75261000331</v>
      </c>
      <c r="AI9" s="42">
        <f t="shared" si="22"/>
        <v>0</v>
      </c>
      <c r="AJ9" s="42">
        <f t="shared" si="16"/>
        <v>23816.710766044445</v>
      </c>
      <c r="AK9" s="42">
        <f t="shared" si="9"/>
        <v>231480.46337604776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263105.43820992578</v>
      </c>
      <c r="K10" s="11">
        <f t="shared" si="11"/>
        <v>2631.054382099258</v>
      </c>
      <c r="L10" s="24">
        <f t="shared" si="17"/>
        <v>29125.751828091834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H'!$B$136:$AV$256, 4)</f>
        <v>15.399135055042924</v>
      </c>
      <c r="S10" s="46">
        <f>VLOOKUP(I10, '[1]Lapse Rates'!$A$4:$F$24, 4)</f>
        <v>1.9726812000000001E-3</v>
      </c>
      <c r="T10" s="56">
        <f t="shared" si="12"/>
        <v>0.9320464415064037</v>
      </c>
      <c r="U10" s="33">
        <f t="shared" si="20"/>
        <v>1.4352709030329276E-2</v>
      </c>
      <c r="V10" s="39">
        <f t="shared" si="13"/>
        <v>1.8386304926865822E-3</v>
      </c>
      <c r="W10" s="32">
        <f t="shared" si="21"/>
        <v>0.91585510198338782</v>
      </c>
      <c r="X10" s="32"/>
      <c r="Y10" s="5">
        <f t="shared" si="14"/>
        <v>0</v>
      </c>
      <c r="Z10" s="5">
        <f t="shared" si="14"/>
        <v>5.6130539642196</v>
      </c>
      <c r="AA10" s="5">
        <f t="shared" si="1"/>
        <v>0</v>
      </c>
      <c r="AB10" s="5">
        <f t="shared" si="5"/>
        <v>5.5155450221235363</v>
      </c>
      <c r="AC10" s="32"/>
      <c r="AD10" s="5">
        <f t="shared" si="6"/>
        <v>240966.4579441355</v>
      </c>
      <c r="AE10" s="5">
        <f t="shared" si="7"/>
        <v>-2409.6645794413553</v>
      </c>
      <c r="AF10" s="5">
        <f t="shared" si="7"/>
        <v>-26674.968410859892</v>
      </c>
      <c r="AG10" s="5">
        <f>-U10*M10</f>
        <v>-8643.6176066261687</v>
      </c>
      <c r="AH10" s="5">
        <f t="shared" si="8"/>
        <v>203238.20734720805</v>
      </c>
      <c r="AI10" s="42">
        <f t="shared" si="22"/>
        <v>0</v>
      </c>
      <c r="AJ10" s="42">
        <f t="shared" si="16"/>
        <v>23402.972069670388</v>
      </c>
      <c r="AK10" s="42">
        <f t="shared" si="9"/>
        <v>226641.17941687844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263105.43820992578</v>
      </c>
      <c r="K11" s="11">
        <f t="shared" si="11"/>
        <v>2631.054382099258</v>
      </c>
      <c r="L11" s="24">
        <f t="shared" si="17"/>
        <v>29125.751828091834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H'!$B$136:$AV$256, 4)</f>
        <v>17.048132894382164</v>
      </c>
      <c r="S11" s="46">
        <f>VLOOKUP(I11, '[1]Lapse Rates'!$A$4:$F$24, 4)</f>
        <v>1.7228968999999999E-3</v>
      </c>
      <c r="T11" s="56">
        <f t="shared" si="12"/>
        <v>0.91585510198338782</v>
      </c>
      <c r="U11" s="33">
        <f t="shared" si="20"/>
        <v>1.5613619490610726E-2</v>
      </c>
      <c r="V11" s="39">
        <f t="shared" si="13"/>
        <v>1.5779239160563627E-3</v>
      </c>
      <c r="W11" s="32">
        <f t="shared" si="21"/>
        <v>0.89866355857672076</v>
      </c>
      <c r="X11" s="32"/>
      <c r="Y11" s="5">
        <f t="shared" si="14"/>
        <v>0</v>
      </c>
      <c r="Z11" s="5">
        <f t="shared" si="14"/>
        <v>5.5155450221235363</v>
      </c>
      <c r="AA11" s="5">
        <f t="shared" si="1"/>
        <v>0</v>
      </c>
      <c r="AB11" s="5">
        <f t="shared" si="5"/>
        <v>5.4120125621809994</v>
      </c>
      <c r="AC11" s="32"/>
      <c r="AD11" s="5">
        <f t="shared" si="6"/>
        <v>236443.26938261942</v>
      </c>
      <c r="AE11" s="5">
        <f t="shared" si="7"/>
        <v>-2364.4326938261943</v>
      </c>
      <c r="AF11" s="5">
        <f t="shared" si="7"/>
        <v>-26174.251784055439</v>
      </c>
      <c r="AG11" s="5">
        <f>-U11*M11</f>
        <v>-9402.9744522110068</v>
      </c>
      <c r="AH11" s="5">
        <f t="shared" si="8"/>
        <v>198501.6104525268</v>
      </c>
      <c r="AI11" s="42">
        <f t="shared" si="22"/>
        <v>0</v>
      </c>
      <c r="AJ11" s="42">
        <f t="shared" si="16"/>
        <v>22963.674954137288</v>
      </c>
      <c r="AK11" s="42">
        <f t="shared" si="9"/>
        <v>221465.2854066641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263105.43820992578</v>
      </c>
      <c r="K12" s="11">
        <f t="shared" si="11"/>
        <v>2631.054382099258</v>
      </c>
      <c r="L12" s="24">
        <f t="shared" si="17"/>
        <v>29125.751828091834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H'!$B$136:$AV$256, 4)</f>
        <v>18.953992765805804</v>
      </c>
      <c r="S12" s="46">
        <f>VLOOKUP(I12, '[1]Lapse Rates'!$A$4:$F$24, 4)</f>
        <v>1.5750323E-3</v>
      </c>
      <c r="T12" s="56">
        <f t="shared" si="12"/>
        <v>0.89866355857672076</v>
      </c>
      <c r="U12" s="33">
        <f t="shared" si="20"/>
        <v>1.7033262588156465E-2</v>
      </c>
      <c r="V12" s="39">
        <f t="shared" si="13"/>
        <v>1.4154241315912771E-3</v>
      </c>
      <c r="W12" s="32">
        <f t="shared" si="21"/>
        <v>0.880214871856973</v>
      </c>
      <c r="X12" s="32"/>
      <c r="Y12" s="5">
        <f t="shared" si="14"/>
        <v>0</v>
      </c>
      <c r="Z12" s="5">
        <f t="shared" si="14"/>
        <v>5.4120125621809994</v>
      </c>
      <c r="AA12" s="5">
        <f t="shared" si="1"/>
        <v>0</v>
      </c>
      <c r="AB12" s="5">
        <f t="shared" si="5"/>
        <v>5.3009092206355302</v>
      </c>
      <c r="AC12" s="32"/>
      <c r="AD12" s="5">
        <f t="shared" si="6"/>
        <v>231589.31957882256</v>
      </c>
      <c r="AE12" s="5">
        <f t="shared" si="7"/>
        <v>-2315.8931957882255</v>
      </c>
      <c r="AF12" s="5">
        <f t="shared" si="7"/>
        <v>-25636.91991310185</v>
      </c>
      <c r="AG12" s="5">
        <f t="shared" si="15"/>
        <v>-10257.924695202879</v>
      </c>
      <c r="AH12" s="5">
        <f t="shared" si="8"/>
        <v>193378.5817747296</v>
      </c>
      <c r="AI12" s="42">
        <f t="shared" si="22"/>
        <v>0</v>
      </c>
      <c r="AJ12" s="42">
        <f t="shared" si="16"/>
        <v>22492.254046608021</v>
      </c>
      <c r="AK12" s="42">
        <f t="shared" si="9"/>
        <v>215870.83582133762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263105.43820992578</v>
      </c>
      <c r="K13" s="11">
        <f t="shared" si="11"/>
        <v>2631.054382099258</v>
      </c>
      <c r="L13" s="24">
        <f t="shared" si="17"/>
        <v>29125.751828091834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H'!$B$136:$AV$256, 4)</f>
        <v>21.158026199916119</v>
      </c>
      <c r="S13" s="46">
        <f>VLOOKUP(I13, '[1]Lapse Rates'!$A$4:$F$24, 4)</f>
        <v>1.4424080000000001E-3</v>
      </c>
      <c r="T13" s="56">
        <f t="shared" si="12"/>
        <v>0.880214871856973</v>
      </c>
      <c r="U13" s="33">
        <f t="shared" si="20"/>
        <v>1.8623609320305642E-2</v>
      </c>
      <c r="V13" s="39">
        <f t="shared" si="13"/>
        <v>1.2696289728854728E-3</v>
      </c>
      <c r="W13" s="32">
        <f t="shared" si="21"/>
        <v>0.86032163356378188</v>
      </c>
      <c r="X13" s="32"/>
      <c r="Y13" s="5">
        <f t="shared" si="14"/>
        <v>0</v>
      </c>
      <c r="Z13" s="5">
        <f t="shared" si="14"/>
        <v>5.3009092206355302</v>
      </c>
      <c r="AA13" s="5">
        <f t="shared" si="1"/>
        <v>0</v>
      </c>
      <c r="AB13" s="5">
        <f t="shared" si="5"/>
        <v>5.1811063705948284</v>
      </c>
      <c r="AC13" s="32"/>
      <c r="AD13" s="5">
        <f t="shared" si="6"/>
        <v>226355.30040027804</v>
      </c>
      <c r="AE13" s="5">
        <f t="shared" si="7"/>
        <v>-2263.5530040027802</v>
      </c>
      <c r="AF13" s="5">
        <f t="shared" si="7"/>
        <v>-25057.514391517274</v>
      </c>
      <c r="AG13" s="5">
        <f t="shared" si="15"/>
        <v>-11215.677617358348</v>
      </c>
      <c r="AH13" s="5">
        <f t="shared" si="8"/>
        <v>187818.55538739965</v>
      </c>
      <c r="AI13" s="42">
        <f t="shared" si="22"/>
        <v>0</v>
      </c>
      <c r="AJ13" s="42">
        <f t="shared" si="16"/>
        <v>21983.92043876915</v>
      </c>
      <c r="AK13" s="42">
        <f t="shared" si="9"/>
        <v>209802.47582616881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37018.914974389612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263105.43820992578</v>
      </c>
      <c r="K14" s="11">
        <f t="shared" si="11"/>
        <v>2631.054382099258</v>
      </c>
      <c r="L14" s="24">
        <f t="shared" si="17"/>
        <v>29125.751828091834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H'!$B$136:$AV$256, 4)</f>
        <v>23.787179917523616</v>
      </c>
      <c r="S14" s="46">
        <f>VLOOKUP(I14, '[1]Lapse Rates'!$A$4:$F$24, 4)</f>
        <v>1.4007732E-3</v>
      </c>
      <c r="T14" s="56">
        <f t="shared" si="12"/>
        <v>0.86032163356378188</v>
      </c>
      <c r="U14" s="33">
        <f t="shared" si="20"/>
        <v>2.0464625484519505E-2</v>
      </c>
      <c r="V14" s="39">
        <f t="shared" si="13"/>
        <v>1.2051154876763662E-3</v>
      </c>
      <c r="W14" s="32">
        <f t="shared" si="21"/>
        <v>0.83865189259158601</v>
      </c>
      <c r="X14" s="32"/>
      <c r="Y14" s="5">
        <f t="shared" si="14"/>
        <v>0</v>
      </c>
      <c r="Z14" s="5">
        <f t="shared" si="14"/>
        <v>5.1811063705948284</v>
      </c>
      <c r="AA14" s="5">
        <f t="shared" si="1"/>
        <v>0</v>
      </c>
      <c r="AB14" s="5">
        <f t="shared" si="5"/>
        <v>5.0506049062353826</v>
      </c>
      <c r="AC14" s="32"/>
      <c r="AD14" s="5">
        <f t="shared" si="6"/>
        <v>220653.87370589285</v>
      </c>
      <c r="AE14" s="5">
        <f t="shared" si="7"/>
        <v>-2206.5387370589287</v>
      </c>
      <c r="AF14" s="5">
        <f t="shared" si="7"/>
        <v>-24426.366893782062</v>
      </c>
      <c r="AG14" s="5">
        <f t="shared" si="15"/>
        <v>-12324.390940916697</v>
      </c>
      <c r="AH14" s="5">
        <f>SUM(AD14:AG14)</f>
        <v>181696.57713413515</v>
      </c>
      <c r="AI14" s="42">
        <f t="shared" si="22"/>
        <v>0</v>
      </c>
      <c r="AJ14" s="42">
        <f t="shared" si="16"/>
        <v>21430.191826977563</v>
      </c>
      <c r="AK14" s="42">
        <f t="shared" si="9"/>
        <v>203126.76896111271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29125.751828091834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263105.43820992578</v>
      </c>
      <c r="K15" s="11">
        <f t="shared" si="11"/>
        <v>2631.054382099258</v>
      </c>
      <c r="L15" s="24">
        <f t="shared" si="17"/>
        <v>29125.751828091834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H'!$B$136:$AV$256, 4)</f>
        <v>26.828303320380677</v>
      </c>
      <c r="S15" s="46">
        <f>VLOOKUP(I15, '[1]Lapse Rates'!$A$4:$F$24, 4)</f>
        <v>1.2298243999999999E-3</v>
      </c>
      <c r="T15" s="56">
        <f t="shared" si="12"/>
        <v>0.83865189259158601</v>
      </c>
      <c r="U15" s="33">
        <f t="shared" si="20"/>
        <v>2.2499607354658387E-2</v>
      </c>
      <c r="V15" s="39">
        <f t="shared" si="13"/>
        <v>1.0313945606153117E-3</v>
      </c>
      <c r="W15" s="32">
        <f t="shared" si="21"/>
        <v>0.81512089067631233</v>
      </c>
      <c r="X15" s="31"/>
      <c r="Y15" s="5">
        <f t="shared" si="14"/>
        <v>0</v>
      </c>
      <c r="Z15" s="5">
        <f t="shared" si="14"/>
        <v>5.0506049062353826</v>
      </c>
      <c r="AA15" s="5">
        <f t="shared" si="1"/>
        <v>0</v>
      </c>
      <c r="AB15" s="5">
        <f t="shared" si="5"/>
        <v>4.9088943887110492</v>
      </c>
      <c r="AC15" s="32"/>
      <c r="AD15" s="5">
        <f t="shared" si="6"/>
        <v>214462.73913545616</v>
      </c>
      <c r="AE15" s="5">
        <f t="shared" si="7"/>
        <v>-2144.627391354562</v>
      </c>
      <c r="AF15" s="5">
        <f t="shared" si="7"/>
        <v>-23741.008771731449</v>
      </c>
      <c r="AG15" s="5">
        <f t="shared" si="15"/>
        <v>-13549.916037588566</v>
      </c>
      <c r="AH15" s="5">
        <f t="shared" ref="AH15:AH24" si="23">SUM(AD15:AG15)</f>
        <v>175027.18693478158</v>
      </c>
      <c r="AI15" s="42">
        <f t="shared" si="22"/>
        <v>0</v>
      </c>
      <c r="AJ15" s="42">
        <f t="shared" si="16"/>
        <v>20828.902226437669</v>
      </c>
      <c r="AK15" s="42">
        <f t="shared" ref="AK15:AK24" si="24">SUM(AH15:AJ15)</f>
        <v>195856.08916121925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263105.43820992578</v>
      </c>
      <c r="K16" s="11">
        <f t="shared" si="11"/>
        <v>2631.054382099258</v>
      </c>
      <c r="L16" s="24">
        <f t="shared" si="17"/>
        <v>29125.751828091834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H'!$B$136:$AV$256, 4)</f>
        <v>30.332598289465672</v>
      </c>
      <c r="S16" s="46">
        <f>VLOOKUP(I16, '[1]Lapse Rates'!$A$4:$F$24, 4)</f>
        <v>1.0984558E-3</v>
      </c>
      <c r="T16" s="56">
        <f t="shared" si="12"/>
        <v>0.81512089067631233</v>
      </c>
      <c r="U16" s="33">
        <f t="shared" si="20"/>
        <v>2.4724734534236046E-2</v>
      </c>
      <c r="V16" s="39">
        <f t="shared" si="13"/>
        <v>8.9537427006456121E-4</v>
      </c>
      <c r="W16" s="32">
        <f t="shared" si="21"/>
        <v>0.78950078187201167</v>
      </c>
      <c r="X16" s="31"/>
      <c r="Y16" s="5">
        <f t="shared" si="14"/>
        <v>0</v>
      </c>
      <c r="Z16" s="5">
        <f t="shared" si="14"/>
        <v>4.9088943887110492</v>
      </c>
      <c r="AA16" s="5">
        <f t="shared" si="1"/>
        <v>0</v>
      </c>
      <c r="AB16" s="5">
        <f t="shared" si="5"/>
        <v>4.7546026636599974</v>
      </c>
      <c r="AC16" s="32"/>
      <c r="AD16" s="5">
        <f t="shared" si="6"/>
        <v>207721.94918151465</v>
      </c>
      <c r="AE16" s="5">
        <f t="shared" si="7"/>
        <v>-2077.2194918151467</v>
      </c>
      <c r="AF16" s="5">
        <f t="shared" si="7"/>
        <v>-22994.803840888675</v>
      </c>
      <c r="AG16" s="5">
        <f t="shared" si="15"/>
        <v>-14889.95215381844</v>
      </c>
      <c r="AH16" s="5">
        <f t="shared" si="23"/>
        <v>167759.9736949924</v>
      </c>
      <c r="AI16" s="42">
        <f t="shared" si="22"/>
        <v>0</v>
      </c>
      <c r="AJ16" s="42">
        <f t="shared" si="16"/>
        <v>20174.229545099057</v>
      </c>
      <c r="AK16" s="42">
        <f t="shared" si="24"/>
        <v>187934.20324009145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263105.43820992578</v>
      </c>
      <c r="K17" s="11">
        <f t="shared" si="11"/>
        <v>2631.054382099258</v>
      </c>
      <c r="L17" s="24">
        <f t="shared" si="17"/>
        <v>29125.751828091834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H'!$B$136:$AV$256, 4)</f>
        <v>34.39348689026734</v>
      </c>
      <c r="S17" s="46">
        <f>VLOOKUP(I17, '[1]Lapse Rates'!$A$4:$F$24, 4)</f>
        <v>9.9047419999999994E-4</v>
      </c>
      <c r="T17" s="56">
        <f t="shared" si="12"/>
        <v>0.78950078187201167</v>
      </c>
      <c r="U17" s="33">
        <f t="shared" si="20"/>
        <v>2.7153684791170848E-2</v>
      </c>
      <c r="V17" s="39">
        <f t="shared" si="13"/>
        <v>7.819801553240552E-4</v>
      </c>
      <c r="W17" s="32">
        <f t="shared" si="21"/>
        <v>0.76156511692551676</v>
      </c>
      <c r="X17" s="31"/>
      <c r="Y17" s="5">
        <f t="shared" si="14"/>
        <v>0</v>
      </c>
      <c r="Z17" s="5">
        <f t="shared" si="14"/>
        <v>4.7546026636599974</v>
      </c>
      <c r="AA17" s="5">
        <f t="shared" si="1"/>
        <v>0</v>
      </c>
      <c r="AB17" s="5">
        <f t="shared" si="5"/>
        <v>4.5863659880093701</v>
      </c>
      <c r="AC17" s="32"/>
      <c r="AD17" s="5">
        <f t="shared" si="6"/>
        <v>200371.92381408144</v>
      </c>
      <c r="AE17" s="5">
        <f t="shared" si="7"/>
        <v>-2003.7192381408147</v>
      </c>
      <c r="AF17" s="5">
        <f t="shared" si="7"/>
        <v>-22181.156596504341</v>
      </c>
      <c r="AG17" s="5">
        <f t="shared" si="15"/>
        <v>-16352.736438102029</v>
      </c>
      <c r="AH17" s="5">
        <f t="shared" si="23"/>
        <v>159834.31154133426</v>
      </c>
      <c r="AI17" s="42">
        <f t="shared" si="22"/>
        <v>0</v>
      </c>
      <c r="AJ17" s="42">
        <f t="shared" si="16"/>
        <v>19460.387295421082</v>
      </c>
      <c r="AK17" s="42">
        <f t="shared" si="24"/>
        <v>179294.69883675536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263105.43820992578</v>
      </c>
      <c r="K18" s="11">
        <f t="shared" si="11"/>
        <v>2631.054382099258</v>
      </c>
      <c r="L18" s="24">
        <f t="shared" si="17"/>
        <v>29125.751828091834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H'!$B$136:$AV$256, 4)</f>
        <v>38.953677963368598</v>
      </c>
      <c r="S18" s="46">
        <f>VLOOKUP(I18, '[1]Lapse Rates'!$A$4:$F$24, 4)</f>
        <v>9.2791330000000004E-4</v>
      </c>
      <c r="T18" s="56">
        <f t="shared" si="12"/>
        <v>0.76156511692551676</v>
      </c>
      <c r="U18" s="33">
        <f t="shared" si="20"/>
        <v>2.9665762312851732E-2</v>
      </c>
      <c r="V18" s="39">
        <f t="shared" si="13"/>
        <v>7.0666640081124216E-4</v>
      </c>
      <c r="W18" s="32">
        <f t="shared" si="21"/>
        <v>0.73119268821185379</v>
      </c>
      <c r="X18" s="31"/>
      <c r="Y18" s="5">
        <f t="shared" si="14"/>
        <v>0</v>
      </c>
      <c r="Z18" s="5">
        <f t="shared" si="14"/>
        <v>4.5863659880093701</v>
      </c>
      <c r="AA18" s="5">
        <f t="shared" si="1"/>
        <v>0</v>
      </c>
      <c r="AB18" s="5">
        <f t="shared" si="5"/>
        <v>4.4034544142913647</v>
      </c>
      <c r="AC18" s="32"/>
      <c r="AD18" s="5">
        <f t="shared" si="6"/>
        <v>192380.77264787341</v>
      </c>
      <c r="AE18" s="5">
        <f t="shared" si="7"/>
        <v>-1923.8077264787344</v>
      </c>
      <c r="AF18" s="5">
        <f t="shared" si="7"/>
        <v>-21296.536775373785</v>
      </c>
      <c r="AG18" s="5">
        <f t="shared" si="15"/>
        <v>-17865.582371906385</v>
      </c>
      <c r="AH18" s="5">
        <f t="shared" si="23"/>
        <v>151294.84577411451</v>
      </c>
      <c r="AI18" s="42">
        <f t="shared" si="22"/>
        <v>0</v>
      </c>
      <c r="AJ18" s="42">
        <f t="shared" si="16"/>
        <v>18684.278181292244</v>
      </c>
      <c r="AK18" s="42">
        <f t="shared" si="24"/>
        <v>169979.12395540674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263105.43820992578</v>
      </c>
      <c r="K19" s="11">
        <f t="shared" si="11"/>
        <v>2631.054382099258</v>
      </c>
      <c r="L19" s="24">
        <f t="shared" si="17"/>
        <v>29125.751828091834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H'!$B$136:$AV$256, 4)</f>
        <v>44.05055265873451</v>
      </c>
      <c r="S19" s="46">
        <f>VLOOKUP(I19, '[1]Lapse Rates'!$A$4:$F$24, 4)</f>
        <v>7.1178370000000003E-4</v>
      </c>
      <c r="T19" s="56">
        <f t="shared" si="12"/>
        <v>0.73119268821185379</v>
      </c>
      <c r="U19" s="33">
        <f t="shared" si="20"/>
        <v>3.2209442015757907E-2</v>
      </c>
      <c r="V19" s="39">
        <f t="shared" si="13"/>
        <v>5.2045103702837972E-4</v>
      </c>
      <c r="W19" s="32">
        <f t="shared" si="21"/>
        <v>0.69846279515906751</v>
      </c>
      <c r="X19" s="31"/>
      <c r="Y19" s="5">
        <f t="shared" si="14"/>
        <v>0</v>
      </c>
      <c r="Z19" s="5">
        <f t="shared" si="14"/>
        <v>4.4034544142913647</v>
      </c>
      <c r="AA19" s="5">
        <f t="shared" si="1"/>
        <v>0</v>
      </c>
      <c r="AB19" s="5">
        <f t="shared" si="5"/>
        <v>4.2063455066585007</v>
      </c>
      <c r="AC19" s="32"/>
      <c r="AD19" s="5">
        <f t="shared" si="6"/>
        <v>183769.35979365607</v>
      </c>
      <c r="AE19" s="5">
        <f t="shared" si="7"/>
        <v>-1837.693597936561</v>
      </c>
      <c r="AF19" s="5">
        <f t="shared" si="7"/>
        <v>-20343.254032958343</v>
      </c>
      <c r="AG19" s="5">
        <f t="shared" si="15"/>
        <v>-19397.46005570787</v>
      </c>
      <c r="AH19" s="5">
        <f t="shared" si="23"/>
        <v>142190.95210705328</v>
      </c>
      <c r="AI19" s="42">
        <f t="shared" si="22"/>
        <v>0</v>
      </c>
      <c r="AJ19" s="42">
        <f t="shared" si="16"/>
        <v>17847.928432678123</v>
      </c>
      <c r="AK19" s="42">
        <f t="shared" si="24"/>
        <v>160038.88053973141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263105.43820992578</v>
      </c>
      <c r="K20" s="11">
        <f t="shared" si="11"/>
        <v>2631.054382099258</v>
      </c>
      <c r="L20" s="24">
        <f t="shared" si="17"/>
        <v>29125.751828091834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H'!$B$136:$AV$256, 4)</f>
        <v>49.641177782432855</v>
      </c>
      <c r="S20" s="46">
        <f>VLOOKUP(I20, '[1]Lapse Rates'!$A$4:$F$24, 4)</f>
        <v>6.4944269999999999E-4</v>
      </c>
      <c r="T20" s="56">
        <f t="shared" si="12"/>
        <v>0.69846279515906751</v>
      </c>
      <c r="U20" s="33">
        <f t="shared" si="20"/>
        <v>3.4672515788906254E-2</v>
      </c>
      <c r="V20" s="39">
        <f t="shared" si="13"/>
        <v>4.5361156353765174E-4</v>
      </c>
      <c r="W20" s="32">
        <f t="shared" si="21"/>
        <v>0.66333666780662359</v>
      </c>
      <c r="X20" s="31"/>
      <c r="Y20" s="5">
        <f t="shared" si="14"/>
        <v>0</v>
      </c>
      <c r="Z20" s="5">
        <f t="shared" si="14"/>
        <v>4.2063455066585007</v>
      </c>
      <c r="AA20" s="5">
        <f t="shared" si="1"/>
        <v>0</v>
      </c>
      <c r="AB20" s="5">
        <f t="shared" si="5"/>
        <v>3.9948057811651512</v>
      </c>
      <c r="AC20" s="32"/>
      <c r="AD20" s="5">
        <f t="shared" si="6"/>
        <v>174527.48466397368</v>
      </c>
      <c r="AE20" s="5">
        <f t="shared" si="7"/>
        <v>-1745.2748466397368</v>
      </c>
      <c r="AF20" s="5">
        <f t="shared" si="7"/>
        <v>-19320.179165009111</v>
      </c>
      <c r="AG20" s="5">
        <f t="shared" si="15"/>
        <v>-20880.794511037224</v>
      </c>
      <c r="AH20" s="5">
        <f>SUM(AD20:AG20)</f>
        <v>132581.23614128761</v>
      </c>
      <c r="AI20" s="42">
        <f t="shared" si="22"/>
        <v>0</v>
      </c>
      <c r="AJ20" s="42">
        <f t="shared" si="16"/>
        <v>16950.347425574662</v>
      </c>
      <c r="AK20" s="42">
        <f t="shared" si="24"/>
        <v>149531.58356686227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263105.43820992578</v>
      </c>
      <c r="K21" s="11">
        <f t="shared" si="11"/>
        <v>2631.054382099258</v>
      </c>
      <c r="L21" s="24">
        <f t="shared" si="17"/>
        <v>29125.751828091834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H'!$B$136:$AV$256, 4)</f>
        <v>55.814858716029654</v>
      </c>
      <c r="S21" s="46">
        <f>VLOOKUP(I21, '[1]Lapse Rates'!$A$4:$F$24, 4)</f>
        <v>5.2983399999999997E-4</v>
      </c>
      <c r="T21" s="56">
        <f t="shared" si="12"/>
        <v>0.66333666780662359</v>
      </c>
      <c r="U21" s="33">
        <f t="shared" si="20"/>
        <v>3.7024042394788598E-2</v>
      </c>
      <c r="V21" s="39">
        <f t="shared" si="13"/>
        <v>3.5145832005065457E-4</v>
      </c>
      <c r="W21" s="32">
        <f t="shared" si="21"/>
        <v>0.6259611670917844</v>
      </c>
      <c r="X21" s="31"/>
      <c r="Y21" s="5">
        <f t="shared" si="14"/>
        <v>0</v>
      </c>
      <c r="Z21" s="5">
        <f t="shared" si="14"/>
        <v>3.9948057811651512</v>
      </c>
      <c r="AA21" s="5">
        <f t="shared" si="1"/>
        <v>0</v>
      </c>
      <c r="AB21" s="5">
        <f t="shared" si="5"/>
        <v>3.7697196769651824</v>
      </c>
      <c r="AC21" s="32"/>
      <c r="AD21" s="5">
        <f t="shared" si="6"/>
        <v>164693.7871700805</v>
      </c>
      <c r="AE21" s="5">
        <f t="shared" ref="AE21:AF24" si="25">-$W21*K21</f>
        <v>-1646.9378717008051</v>
      </c>
      <c r="AF21" s="5">
        <f t="shared" si="25"/>
        <v>-18231.589606738038</v>
      </c>
      <c r="AG21" s="5">
        <f t="shared" si="15"/>
        <v>-22296.952027371142</v>
      </c>
      <c r="AH21" s="5">
        <f t="shared" si="23"/>
        <v>122518.30766427053</v>
      </c>
      <c r="AI21" s="42">
        <f t="shared" si="22"/>
        <v>0</v>
      </c>
      <c r="AJ21" s="42">
        <f t="shared" si="16"/>
        <v>15995.287806618182</v>
      </c>
      <c r="AK21" s="42">
        <f t="shared" si="24"/>
        <v>138513.59547088871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263105.43820992578</v>
      </c>
      <c r="K22" s="11">
        <f t="shared" si="11"/>
        <v>2631.054382099258</v>
      </c>
      <c r="L22" s="24">
        <f t="shared" si="17"/>
        <v>29125.751828091834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H'!$B$136:$AV$256, 4)</f>
        <v>62.786657971175259</v>
      </c>
      <c r="S22" s="46">
        <f>VLOOKUP(I22, '[1]Lapse Rates'!$A$4:$F$24, 4)</f>
        <v>4.565131E-4</v>
      </c>
      <c r="T22" s="56">
        <f t="shared" si="12"/>
        <v>0.6259611670917844</v>
      </c>
      <c r="U22" s="33">
        <f t="shared" si="20"/>
        <v>3.9302009701429552E-2</v>
      </c>
      <c r="V22" s="39">
        <f t="shared" si="13"/>
        <v>2.857594728686885E-4</v>
      </c>
      <c r="W22" s="32">
        <f t="shared" si="21"/>
        <v>0.58637339791748611</v>
      </c>
      <c r="X22" s="31"/>
      <c r="Y22" s="5">
        <f t="shared" ref="Y22:Z24" si="26">AA21</f>
        <v>0</v>
      </c>
      <c r="Z22" s="5">
        <f t="shared" si="26"/>
        <v>3.7697196769651824</v>
      </c>
      <c r="AA22" s="5">
        <f t="shared" si="1"/>
        <v>0</v>
      </c>
      <c r="AB22" s="5">
        <f t="shared" si="5"/>
        <v>3.5313106505444973</v>
      </c>
      <c r="AC22" s="32"/>
      <c r="AD22" s="5">
        <f t="shared" si="6"/>
        <v>154278.02981372335</v>
      </c>
      <c r="AE22" s="5">
        <f t="shared" si="25"/>
        <v>-1542.7802981372338</v>
      </c>
      <c r="AF22" s="5">
        <f t="shared" si="25"/>
        <v>-17078.566066339641</v>
      </c>
      <c r="AG22" s="5">
        <f t="shared" si="15"/>
        <v>-23668.810000482219</v>
      </c>
      <c r="AH22" s="5">
        <f t="shared" si="23"/>
        <v>111987.87344876427</v>
      </c>
      <c r="AI22" s="42">
        <f t="shared" si="22"/>
        <v>0</v>
      </c>
      <c r="AJ22" s="42">
        <f t="shared" si="16"/>
        <v>14983.69778697931</v>
      </c>
      <c r="AK22" s="42">
        <f t="shared" si="24"/>
        <v>126971.57123574357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263105.43820992578</v>
      </c>
      <c r="K23" s="11">
        <f t="shared" si="11"/>
        <v>2631.054382099258</v>
      </c>
      <c r="L23" s="24">
        <f t="shared" si="17"/>
        <v>29125.751828091834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H'!$B$136:$AV$256, 4)</f>
        <v>70.650366775548335</v>
      </c>
      <c r="S23" s="46">
        <f>VLOOKUP(I23, '[1]Lapse Rates'!$A$4:$F$24, 4)</f>
        <v>3.5534066900000001E-2</v>
      </c>
      <c r="T23" s="56">
        <f t="shared" si="12"/>
        <v>0.58637339791748611</v>
      </c>
      <c r="U23" s="33">
        <f t="shared" si="20"/>
        <v>4.1427495630294943E-2</v>
      </c>
      <c r="V23" s="39">
        <f t="shared" si="13"/>
        <v>2.0836231549980273E-2</v>
      </c>
      <c r="W23" s="32">
        <f t="shared" si="21"/>
        <v>0.52410967073721093</v>
      </c>
      <c r="X23" s="31"/>
      <c r="Y23" s="5">
        <f t="shared" si="26"/>
        <v>0</v>
      </c>
      <c r="Z23" s="5">
        <f t="shared" si="26"/>
        <v>3.5313106505444973</v>
      </c>
      <c r="AA23" s="5">
        <f t="shared" si="1"/>
        <v>0</v>
      </c>
      <c r="AB23" s="5">
        <f t="shared" si="5"/>
        <v>3.1563404289839978</v>
      </c>
      <c r="AC23" s="32"/>
      <c r="AD23" s="5">
        <f t="shared" si="6"/>
        <v>137896.1045893738</v>
      </c>
      <c r="AE23" s="5">
        <f t="shared" si="25"/>
        <v>-1378.9610458937379</v>
      </c>
      <c r="AF23" s="5">
        <f t="shared" si="25"/>
        <v>-15265.08820059493</v>
      </c>
      <c r="AG23" s="5">
        <f t="shared" si="15"/>
        <v>-24948.839265936895</v>
      </c>
      <c r="AH23" s="5">
        <f>SUM(AD23:AG23)</f>
        <v>96303.216076948258</v>
      </c>
      <c r="AI23" s="42">
        <f t="shared" si="22"/>
        <v>0</v>
      </c>
      <c r="AJ23" s="42">
        <f t="shared" si="16"/>
        <v>13392.678203190215</v>
      </c>
      <c r="AK23" s="42">
        <f t="shared" si="24"/>
        <v>109695.89428013847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263105.43820992578</v>
      </c>
      <c r="K24" s="11">
        <f t="shared" si="11"/>
        <v>2631.054382099258</v>
      </c>
      <c r="L24" s="24">
        <f t="shared" si="17"/>
        <v>29125.751828091834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H'!$B$136:$AV$256, 4)</f>
        <v>79.551648883690902</v>
      </c>
      <c r="S24" s="46">
        <f>VLOOKUP(I24, '[1]Lapse Rates'!$A$4:$F$24, 4)</f>
        <v>0</v>
      </c>
      <c r="T24" s="56">
        <f t="shared" si="12"/>
        <v>0.52410967073721093</v>
      </c>
      <c r="U24" s="33">
        <f t="shared" si="20"/>
        <v>4.1693788503033451E-2</v>
      </c>
      <c r="V24" s="39">
        <f t="shared" si="13"/>
        <v>0</v>
      </c>
      <c r="W24" s="32">
        <f t="shared" si="21"/>
        <v>0.48241588223417747</v>
      </c>
      <c r="X24" s="31"/>
      <c r="Y24" s="5">
        <f t="shared" si="26"/>
        <v>0</v>
      </c>
      <c r="Z24" s="5">
        <f t="shared" si="26"/>
        <v>3.1563404289839978</v>
      </c>
      <c r="AA24" s="5">
        <f t="shared" si="1"/>
        <v>0</v>
      </c>
      <c r="AB24" s="5">
        <f t="shared" si="5"/>
        <v>2.9052483434200647</v>
      </c>
      <c r="AC24" s="32"/>
      <c r="AD24" s="5">
        <f t="shared" si="6"/>
        <v>126926.24209465121</v>
      </c>
      <c r="AE24" s="5">
        <f t="shared" si="25"/>
        <v>-1269.2624209465123</v>
      </c>
      <c r="AF24" s="5">
        <f t="shared" si="25"/>
        <v>-14050.725263882628</v>
      </c>
      <c r="AG24" s="5">
        <f t="shared" si="15"/>
        <v>-25109.208556393332</v>
      </c>
      <c r="AH24" s="5">
        <f t="shared" si="23"/>
        <v>86497.045853428732</v>
      </c>
      <c r="AI24" s="42">
        <f t="shared" si="22"/>
        <v>0</v>
      </c>
      <c r="AJ24" s="42">
        <f t="shared" si="16"/>
        <v>12327.259342986514</v>
      </c>
      <c r="AK24" s="42">
        <f t="shared" si="24"/>
        <v>98824.30519641524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4439937.3971636426</v>
      </c>
      <c r="AE27" s="21">
        <f t="shared" ref="AE27:AJ27" si="27">SUM(AE4:AE24)</f>
        <v>-144411.54826591833</v>
      </c>
      <c r="AF27" s="21">
        <f t="shared" si="27"/>
        <v>-470623.57343224192</v>
      </c>
      <c r="AG27" s="21">
        <f t="shared" si="27"/>
        <v>-284904.43228368991</v>
      </c>
      <c r="AH27" s="21">
        <f>SUM(AH4:AH24)</f>
        <v>3539997.8431817926</v>
      </c>
      <c r="AI27" s="21">
        <f t="shared" si="27"/>
        <v>0</v>
      </c>
      <c r="AJ27" s="21">
        <f t="shared" si="27"/>
        <v>405914.38427805546</v>
      </c>
      <c r="AK27" s="21">
        <f>SUM(AK4:AK24)</f>
        <v>3945912.2274598475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2227031.6274946174</v>
      </c>
      <c r="AE29" s="21">
        <f t="shared" ref="AE29:AK29" si="28">AE4+NPV($D$6,AE5:AE24)</f>
        <v>-122514.67039092422</v>
      </c>
      <c r="AF29" s="21">
        <f t="shared" si="28"/>
        <v>-228225.30331809173</v>
      </c>
      <c r="AG29" s="21">
        <f t="shared" si="28"/>
        <v>-95717.088644915682</v>
      </c>
      <c r="AH29" s="21">
        <f>AH4+NPV($D$6,AH5:AH24)</f>
        <v>1780574.5651406858</v>
      </c>
      <c r="AI29" s="21">
        <f t="shared" si="28"/>
        <v>0</v>
      </c>
      <c r="AJ29" s="21">
        <f t="shared" si="28"/>
        <v>190971.2413815124</v>
      </c>
      <c r="AK29" s="21">
        <f t="shared" si="28"/>
        <v>1971545.806522198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3302502.6889008768</v>
      </c>
      <c r="AE31" s="21">
        <f t="shared" ref="AE31:AJ31" si="29">AE4+NPV($D$7,AE5:AE24)</f>
        <v>-133128.54185600352</v>
      </c>
      <c r="AF31" s="21">
        <f t="shared" si="29"/>
        <v>-345720.77902183315</v>
      </c>
      <c r="AG31" s="21">
        <f>AG4+NPV($D$7,AG5:AG24)</f>
        <v>-181772.50018189053</v>
      </c>
      <c r="AH31" s="21">
        <f t="shared" si="29"/>
        <v>2641880.8678411506</v>
      </c>
      <c r="AI31" s="21">
        <f t="shared" si="29"/>
        <v>0</v>
      </c>
      <c r="AJ31" s="21">
        <f t="shared" si="29"/>
        <v>295436.23822392093</v>
      </c>
      <c r="AK31" s="21">
        <f>AK4+NPV($D$7,AK5:AK24)</f>
        <v>2937317.1060650712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271031.84338684281</v>
      </c>
    </row>
    <row r="37" spans="1:39" x14ac:dyDescent="0.15">
      <c r="G37" s="49" t="s">
        <v>109</v>
      </c>
      <c r="I37" s="1">
        <v>0</v>
      </c>
      <c r="J37" s="11">
        <f>H$36</f>
        <v>271031.84338684281</v>
      </c>
      <c r="K37" s="11">
        <f>J37*$C$10</f>
        <v>108412.73735473712</v>
      </c>
      <c r="L37" s="24">
        <f>$C$46</f>
        <v>37941.855637372551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271031.84338684281</v>
      </c>
      <c r="AE37" s="5">
        <f>-$W37*K37</f>
        <v>-108412.73735473712</v>
      </c>
      <c r="AF37" s="5">
        <f>-$W37*L37</f>
        <v>-37941.855637372551</v>
      </c>
      <c r="AG37" s="5"/>
      <c r="AH37" s="5">
        <f>SUM(AD37:AG37)</f>
        <v>124677.25039473313</v>
      </c>
      <c r="AI37" s="42">
        <f>Y37-AA37</f>
        <v>0</v>
      </c>
      <c r="AJ37" s="42"/>
      <c r="AK37" s="42">
        <f>SUM(AH37:AJ37)</f>
        <v>124677.25039473313</v>
      </c>
      <c r="AL37" s="6" t="s">
        <v>39</v>
      </c>
      <c r="AM37" s="36">
        <f>AK64</f>
        <v>2941818.6149507081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271031.84338684281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H'!$B$136:$AV$256, 7)</f>
        <v>11.339391410757164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1.1339391410757165E-2</v>
      </c>
      <c r="V38" s="39">
        <f>MIN(S38*T38,T38-U38)</f>
        <v>2.6703721500000001E-3</v>
      </c>
      <c r="W38" s="32">
        <f>T38-SUM(U38:V38)</f>
        <v>0.98599023643924288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5.937919141005688</v>
      </c>
      <c r="AC38" s="32"/>
      <c r="AD38" s="5">
        <f t="shared" ref="AD38:AD40" si="36">$W38*J38</f>
        <v>267234.75134355697</v>
      </c>
      <c r="AE38" s="5">
        <f t="shared" ref="AE38:AF57" si="37">-$W38*K38</f>
        <v>0</v>
      </c>
      <c r="AF38" s="5">
        <f t="shared" si="37"/>
        <v>0</v>
      </c>
      <c r="AG38" s="5">
        <f>-U38*M38</f>
        <v>-6828.9103499088769</v>
      </c>
      <c r="AH38" s="5">
        <f t="shared" ref="AH38:AH46" si="38">SUM(AD38:AG38)</f>
        <v>260405.8409936481</v>
      </c>
      <c r="AI38" s="42">
        <f>-M38*$W37*(N38-N37)/1000</f>
        <v>0</v>
      </c>
      <c r="AJ38" s="42">
        <f>$D$6*SUM(Y38:Z38,AD38:AE38)</f>
        <v>26216.319893451939</v>
      </c>
      <c r="AK38" s="42">
        <f t="shared" ref="AK38" si="39">SUM(AH38:AJ38)</f>
        <v>286622.16088710004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271031.84338684281</v>
      </c>
      <c r="K39" s="11">
        <f t="shared" ref="K39:K57" si="41">J39*$C$11</f>
        <v>2710.3184338684282</v>
      </c>
      <c r="L39" s="24">
        <f>$C$47</f>
        <v>29810.900335767266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H'!$B$136:$AV$256, 7)</f>
        <v>12.453196079769231</v>
      </c>
      <c r="S39" s="46">
        <f>VLOOKUP(I39, '[1]Lapse Rates'!$A$4:$F$24, 4)</f>
        <v>2.4152155999999998E-3</v>
      </c>
      <c r="T39" s="33">
        <f t="shared" ref="T39:T41" si="44">W38</f>
        <v>0.98599023643924288</v>
      </c>
      <c r="U39" s="33">
        <f>T39*R39/1000</f>
        <v>1.2278729747115918E-2</v>
      </c>
      <c r="V39" s="39">
        <f t="shared" ref="V39:V57" si="45">MIN(S39*T39,T39-U39)</f>
        <v>2.3813790004957478E-3</v>
      </c>
      <c r="W39" s="32">
        <f>T39-SUM(U39:V39)</f>
        <v>0.97133012769163118</v>
      </c>
      <c r="X39" s="32"/>
      <c r="Y39" s="5">
        <f t="shared" ref="Y39:Z54" si="46">AA38</f>
        <v>0</v>
      </c>
      <c r="Z39" s="5">
        <f t="shared" si="46"/>
        <v>5.937919141005688</v>
      </c>
      <c r="AA39" s="5">
        <f>O39*W39</f>
        <v>0</v>
      </c>
      <c r="AB39" s="5">
        <f t="shared" si="35"/>
        <v>5.8496317146960335</v>
      </c>
      <c r="AC39" s="32"/>
      <c r="AD39" s="5">
        <f t="shared" si="36"/>
        <v>263261.39504544024</v>
      </c>
      <c r="AE39" s="5">
        <f t="shared" si="37"/>
        <v>-2632.6139504544021</v>
      </c>
      <c r="AF39" s="5">
        <f t="shared" si="37"/>
        <v>-28956.225629743309</v>
      </c>
      <c r="AG39" s="5">
        <f t="shared" ref="AG39:AG42" si="47">-U39*M39</f>
        <v>-7394.6071368758721</v>
      </c>
      <c r="AH39" s="5">
        <f t="shared" si="38"/>
        <v>224277.94832836665</v>
      </c>
      <c r="AI39" s="42">
        <f>-M39*($W38*N39-$W37*N38)/1000</f>
        <v>0</v>
      </c>
      <c r="AJ39" s="42">
        <f t="shared" ref="AJ39:AJ40" si="48">$D$6*SUM(Y39:Z39,AD39:AE39)</f>
        <v>25568.265935285846</v>
      </c>
      <c r="AK39" s="42">
        <f>SUM(AH39:AJ39)</f>
        <v>249846.21426365251</v>
      </c>
      <c r="AL39" s="48" t="s">
        <v>43</v>
      </c>
      <c r="AM39" s="54">
        <f>AK64/AD64</f>
        <v>0.88435310986428362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271031.84338684281</v>
      </c>
      <c r="K40" s="11">
        <f t="shared" si="41"/>
        <v>2710.3184338684282</v>
      </c>
      <c r="L40" s="24">
        <f t="shared" ref="L40:L57" si="49">$C$47</f>
        <v>29810.900335767266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H'!$B$136:$AV$256, 7)</f>
        <v>13.642640130906541</v>
      </c>
      <c r="S40" s="46">
        <f>VLOOKUP(I40, '[1]Lapse Rates'!$A$4:$F$24, 4)</f>
        <v>2.3963082999999999E-3</v>
      </c>
      <c r="T40" s="33">
        <f t="shared" si="44"/>
        <v>0.97133012769163118</v>
      </c>
      <c r="U40" s="33">
        <f t="shared" ref="U40:U57" si="50">T40*R40/1000</f>
        <v>1.3251507380404422E-2</v>
      </c>
      <c r="V40" s="39">
        <f t="shared" si="45"/>
        <v>2.3276064470275156E-3</v>
      </c>
      <c r="W40" s="32">
        <f t="shared" ref="W40:W57" si="51">T40-SUM(U40:V40)</f>
        <v>0.95575101386419925</v>
      </c>
      <c r="X40" s="32"/>
      <c r="Y40" s="5">
        <f t="shared" si="46"/>
        <v>0</v>
      </c>
      <c r="Z40" s="5">
        <f t="shared" si="46"/>
        <v>5.8496317146960335</v>
      </c>
      <c r="AA40" s="5">
        <f t="shared" ref="AA40:AA57" si="52">O40*W40</f>
        <v>0</v>
      </c>
      <c r="AB40" s="5">
        <f t="shared" si="35"/>
        <v>5.7558097732842288</v>
      </c>
      <c r="AC40" s="32"/>
      <c r="AD40" s="5">
        <f t="shared" si="36"/>
        <v>259038.95910645789</v>
      </c>
      <c r="AE40" s="5">
        <f t="shared" si="37"/>
        <v>-2590.3895910645788</v>
      </c>
      <c r="AF40" s="5">
        <f>-$W40*L40</f>
        <v>-28491.798220114164</v>
      </c>
      <c r="AG40" s="5">
        <f t="shared" si="47"/>
        <v>-7980.4420381935752</v>
      </c>
      <c r="AH40" s="5">
        <f t="shared" si="38"/>
        <v>219976.32925708557</v>
      </c>
      <c r="AI40" s="42">
        <f>-M40*($W39*N40-$W38*N39)/1000</f>
        <v>0</v>
      </c>
      <c r="AJ40" s="42">
        <f t="shared" si="48"/>
        <v>25158.178518331297</v>
      </c>
      <c r="AK40" s="42">
        <f t="shared" ref="AK40:AK47" si="53">SUM(AH40:AJ40)</f>
        <v>245134.50777541686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271031.84338684281</v>
      </c>
      <c r="K41" s="11">
        <f t="shared" si="41"/>
        <v>2710.3184338684282</v>
      </c>
      <c r="L41" s="24">
        <f t="shared" si="49"/>
        <v>29810.900335767266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H'!$B$136:$AV$256, 7)</f>
        <v>14.907935319094969</v>
      </c>
      <c r="S41" s="46">
        <f>VLOOKUP(I41, '[1]Lapse Rates'!$A$4:$F$24, 4)</f>
        <v>2.1941491999999999E-3</v>
      </c>
      <c r="T41" s="33">
        <f t="shared" si="44"/>
        <v>0.95575101386419925</v>
      </c>
      <c r="U41" s="33">
        <f t="shared" si="50"/>
        <v>1.4248274295846922E-2</v>
      </c>
      <c r="V41" s="39">
        <f t="shared" si="45"/>
        <v>2.0970603224693216E-3</v>
      </c>
      <c r="W41" s="32">
        <f t="shared" si="51"/>
        <v>0.93940567924588303</v>
      </c>
      <c r="X41" s="32"/>
      <c r="Y41" s="5">
        <f>AA40</f>
        <v>0</v>
      </c>
      <c r="Z41" s="5">
        <f t="shared" si="46"/>
        <v>5.7558097732842288</v>
      </c>
      <c r="AA41" s="5">
        <f t="shared" si="52"/>
        <v>0</v>
      </c>
      <c r="AB41" s="5">
        <f t="shared" si="35"/>
        <v>5.6573734280656884</v>
      </c>
      <c r="AC41" s="32"/>
      <c r="AD41" s="5">
        <f>$W41*J41</f>
        <v>254608.85293408087</v>
      </c>
      <c r="AE41" s="5">
        <f t="shared" si="37"/>
        <v>-2546.0885293408087</v>
      </c>
      <c r="AF41" s="5">
        <f t="shared" si="37"/>
        <v>-28004.529078852771</v>
      </c>
      <c r="AG41" s="5">
        <f t="shared" si="47"/>
        <v>-8580.7239809135954</v>
      </c>
      <c r="AH41" s="5">
        <f t="shared" si="38"/>
        <v>215477.5113449737</v>
      </c>
      <c r="AI41" s="42">
        <f t="shared" ref="AI41:AI57" si="55">-M41*($W40*N41-$W39*N40)/1000</f>
        <v>0</v>
      </c>
      <c r="AJ41" s="42">
        <f>$D$6*SUM(Y41:Z41,AD41:AE41)</f>
        <v>24727.921833043762</v>
      </c>
      <c r="AK41" s="42">
        <f t="shared" si="53"/>
        <v>240205.43317801747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271031.84338684281</v>
      </c>
      <c r="K42" s="11">
        <f t="shared" si="41"/>
        <v>2710.3184338684282</v>
      </c>
      <c r="L42" s="24">
        <f t="shared" si="49"/>
        <v>29810.900335767266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H'!$B$136:$AV$256, 7)</f>
        <v>16.33212526294734</v>
      </c>
      <c r="S42" s="46">
        <f>VLOOKUP(I42, '[1]Lapse Rates'!$A$4:$F$24, 4)</f>
        <v>1.9313649E-3</v>
      </c>
      <c r="T42" s="33">
        <f>W41</f>
        <v>0.93940567924588303</v>
      </c>
      <c r="U42" s="33">
        <f t="shared" si="50"/>
        <v>1.5342491226167891E-2</v>
      </c>
      <c r="V42" s="39">
        <f t="shared" si="45"/>
        <v>1.8143351557561569E-3</v>
      </c>
      <c r="W42" s="32">
        <f t="shared" si="51"/>
        <v>0.92224885286395897</v>
      </c>
      <c r="X42" s="32"/>
      <c r="Y42" s="5">
        <f t="shared" ref="Y42:Z57" si="56">AA41</f>
        <v>0</v>
      </c>
      <c r="Z42" s="5">
        <f t="shared" si="46"/>
        <v>5.6573734280656884</v>
      </c>
      <c r="AA42" s="5">
        <f t="shared" si="52"/>
        <v>0</v>
      </c>
      <c r="AB42" s="5">
        <f t="shared" si="35"/>
        <v>5.5540500441140912</v>
      </c>
      <c r="AC42" s="32"/>
      <c r="AD42" s="5">
        <f t="shared" ref="AD42:AD57" si="57">$W42*J42</f>
        <v>249958.80665311997</v>
      </c>
      <c r="AE42" s="5">
        <f t="shared" si="37"/>
        <v>-2499.5880665311997</v>
      </c>
      <c r="AF42" s="5">
        <f t="shared" si="37"/>
        <v>-27493.068637503169</v>
      </c>
      <c r="AG42" s="5">
        <f t="shared" si="47"/>
        <v>-9239.6931486438625</v>
      </c>
      <c r="AH42" s="5">
        <f t="shared" si="38"/>
        <v>210726.45680044175</v>
      </c>
      <c r="AI42" s="42">
        <f t="shared" si="55"/>
        <v>0</v>
      </c>
      <c r="AJ42" s="42">
        <f t="shared" ref="AJ42:AJ57" si="58">$D$6*SUM(Y42:Z42,AD42:AE42)</f>
        <v>24276.304331677653</v>
      </c>
      <c r="AK42" s="42">
        <f t="shared" si="53"/>
        <v>235002.7611321194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271031.84338684281</v>
      </c>
      <c r="K43" s="11">
        <f t="shared" si="41"/>
        <v>2710.3184338684282</v>
      </c>
      <c r="L43" s="24">
        <f t="shared" si="49"/>
        <v>29810.900335767266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H'!$B$136:$AV$256, 7)</f>
        <v>17.937714360566581</v>
      </c>
      <c r="S43" s="46">
        <f>VLOOKUP(I43, '[1]Lapse Rates'!$A$4:$F$24, 4)</f>
        <v>1.9726812000000001E-3</v>
      </c>
      <c r="T43" s="33">
        <f t="shared" ref="T43:T57" si="59">W42</f>
        <v>0.92224885286395897</v>
      </c>
      <c r="U43" s="33">
        <f t="shared" si="50"/>
        <v>1.6543036492033893E-2</v>
      </c>
      <c r="V43" s="39">
        <f t="shared" si="45"/>
        <v>1.8193029737662981E-3</v>
      </c>
      <c r="W43" s="32">
        <f t="shared" si="51"/>
        <v>0.90388651339815873</v>
      </c>
      <c r="X43" s="32"/>
      <c r="Y43" s="5">
        <f t="shared" si="56"/>
        <v>0</v>
      </c>
      <c r="Z43" s="5">
        <f t="shared" si="46"/>
        <v>5.5540500441140912</v>
      </c>
      <c r="AA43" s="5">
        <f t="shared" si="52"/>
        <v>0</v>
      </c>
      <c r="AB43" s="5">
        <f t="shared" si="35"/>
        <v>5.4434667107725971</v>
      </c>
      <c r="AC43" s="32"/>
      <c r="AD43" s="5">
        <f t="shared" si="57"/>
        <v>244982.02793880916</v>
      </c>
      <c r="AE43" s="5">
        <f t="shared" si="37"/>
        <v>-2449.8202793880914</v>
      </c>
      <c r="AF43" s="5">
        <f t="shared" si="37"/>
        <v>-26945.670765756673</v>
      </c>
      <c r="AG43" s="5">
        <f>-U43*M43</f>
        <v>-9962.6963235610801</v>
      </c>
      <c r="AH43" s="5">
        <f t="shared" si="38"/>
        <v>205623.84057010332</v>
      </c>
      <c r="AI43" s="42">
        <f t="shared" si="55"/>
        <v>0</v>
      </c>
      <c r="AJ43" s="42">
        <f t="shared" si="58"/>
        <v>23792.954423698538</v>
      </c>
      <c r="AK43" s="42">
        <f t="shared" si="53"/>
        <v>229416.79499380186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271031.84338684281</v>
      </c>
      <c r="K44" s="11">
        <f t="shared" si="41"/>
        <v>2710.3184338684282</v>
      </c>
      <c r="L44" s="24">
        <f t="shared" si="49"/>
        <v>29810.900335767266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H'!$B$136:$AV$256, 7)</f>
        <v>19.776637840825426</v>
      </c>
      <c r="S44" s="46">
        <f>VLOOKUP(I44, '[1]Lapse Rates'!$A$4:$F$24, 4)</f>
        <v>1.7228968999999999E-3</v>
      </c>
      <c r="T44" s="33">
        <f t="shared" si="59"/>
        <v>0.90388651339815873</v>
      </c>
      <c r="U44" s="33">
        <f t="shared" si="50"/>
        <v>1.7875836224681783E-2</v>
      </c>
      <c r="V44" s="39">
        <f t="shared" si="45"/>
        <v>1.557303271885496E-3</v>
      </c>
      <c r="W44" s="32">
        <f t="shared" si="51"/>
        <v>0.8844533739015914</v>
      </c>
      <c r="X44" s="32"/>
      <c r="Y44" s="5">
        <f t="shared" si="56"/>
        <v>0</v>
      </c>
      <c r="Z44" s="5">
        <f t="shared" si="46"/>
        <v>5.4434667107725971</v>
      </c>
      <c r="AA44" s="5">
        <f t="shared" si="52"/>
        <v>0</v>
      </c>
      <c r="AB44" s="5">
        <f t="shared" si="35"/>
        <v>5.3264347091138147</v>
      </c>
      <c r="AC44" s="32"/>
      <c r="AD44" s="5">
        <f t="shared" si="57"/>
        <v>239715.02831826085</v>
      </c>
      <c r="AE44" s="5">
        <f t="shared" si="37"/>
        <v>-2397.1502831826087</v>
      </c>
      <c r="AF44" s="5">
        <f t="shared" si="37"/>
        <v>-26366.351381013443</v>
      </c>
      <c r="AG44" s="5">
        <f t="shared" ref="AG44:AG57" si="60">-U44*M44</f>
        <v>-10765.346973753885</v>
      </c>
      <c r="AH44" s="5">
        <f t="shared" si="38"/>
        <v>200186.17968031092</v>
      </c>
      <c r="AI44" s="42">
        <f t="shared" si="55"/>
        <v>0</v>
      </c>
      <c r="AJ44" s="42">
        <f t="shared" si="58"/>
        <v>23281.417839325502</v>
      </c>
      <c r="AK44" s="42">
        <f t="shared" si="53"/>
        <v>223467.59751963642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271031.84338684281</v>
      </c>
      <c r="K45" s="11">
        <f t="shared" si="41"/>
        <v>2710.3184338684282</v>
      </c>
      <c r="L45" s="24">
        <f t="shared" si="49"/>
        <v>29810.900335767266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H'!$B$136:$AV$256, 7)</f>
        <v>21.897200797397495</v>
      </c>
      <c r="S45" s="46">
        <f>VLOOKUP(I45, '[1]Lapse Rates'!$A$4:$F$24, 4)</f>
        <v>1.5750323E-3</v>
      </c>
      <c r="T45" s="33">
        <f t="shared" si="59"/>
        <v>0.8844533739015914</v>
      </c>
      <c r="U45" s="33">
        <f t="shared" si="50"/>
        <v>1.9367053124258831E-2</v>
      </c>
      <c r="V45" s="39">
        <f t="shared" si="45"/>
        <v>1.3930426317389835E-3</v>
      </c>
      <c r="W45" s="32">
        <f t="shared" si="51"/>
        <v>0.8636932781455936</v>
      </c>
      <c r="X45" s="32"/>
      <c r="Y45" s="5">
        <f t="shared" si="56"/>
        <v>0</v>
      </c>
      <c r="Z45" s="5">
        <f t="shared" si="46"/>
        <v>5.3264347091138147</v>
      </c>
      <c r="AA45" s="5">
        <f t="shared" si="52"/>
        <v>0</v>
      </c>
      <c r="AB45" s="5">
        <f t="shared" si="35"/>
        <v>5.2014113920434264</v>
      </c>
      <c r="AC45" s="32"/>
      <c r="AD45" s="5">
        <f t="shared" si="57"/>
        <v>234088.38129662539</v>
      </c>
      <c r="AE45" s="5">
        <f t="shared" si="37"/>
        <v>-2340.883812966254</v>
      </c>
      <c r="AF45" s="5">
        <f t="shared" si="37"/>
        <v>-25747.474235470407</v>
      </c>
      <c r="AG45" s="5">
        <f t="shared" si="60"/>
        <v>-11663.401035969271</v>
      </c>
      <c r="AH45" s="5">
        <f t="shared" si="38"/>
        <v>194336.62221221946</v>
      </c>
      <c r="AI45" s="42">
        <f t="shared" si="55"/>
        <v>0</v>
      </c>
      <c r="AJ45" s="42">
        <f t="shared" si="58"/>
        <v>22734.952026391926</v>
      </c>
      <c r="AK45" s="42">
        <f t="shared" si="53"/>
        <v>217071.57423861139</v>
      </c>
    </row>
    <row r="46" spans="1:39" ht="15" x14ac:dyDescent="0.2">
      <c r="A46" s="12"/>
      <c r="B46" s="13">
        <v>1</v>
      </c>
      <c r="C46" s="10">
        <f>$H$36*0.14+$B$49</f>
        <v>37941.855637372551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271031.84338684281</v>
      </c>
      <c r="K46" s="11">
        <f t="shared" si="41"/>
        <v>2710.3184338684282</v>
      </c>
      <c r="L46" s="24">
        <f t="shared" si="49"/>
        <v>29810.900335767266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H'!$B$136:$AV$256, 7)</f>
        <v>24.343477718968384</v>
      </c>
      <c r="S46" s="46">
        <f>VLOOKUP(I46, '[1]Lapse Rates'!$A$4:$F$24, 4)</f>
        <v>1.4424080000000001E-3</v>
      </c>
      <c r="T46" s="33">
        <f t="shared" si="59"/>
        <v>0.8636932781455936</v>
      </c>
      <c r="U46" s="33">
        <f t="shared" si="50"/>
        <v>2.1025298072560018E-2</v>
      </c>
      <c r="V46" s="39">
        <f t="shared" si="45"/>
        <v>1.2457980939434294E-3</v>
      </c>
      <c r="W46" s="32">
        <f t="shared" si="51"/>
        <v>0.84142218197909013</v>
      </c>
      <c r="X46" s="32"/>
      <c r="Y46" s="5">
        <f t="shared" si="56"/>
        <v>0</v>
      </c>
      <c r="Z46" s="5">
        <f t="shared" si="46"/>
        <v>5.2014113920434264</v>
      </c>
      <c r="AA46" s="5">
        <f t="shared" si="52"/>
        <v>0</v>
      </c>
      <c r="AB46" s="5">
        <f t="shared" si="35"/>
        <v>5.0672883923108545</v>
      </c>
      <c r="AC46" s="32"/>
      <c r="AD46" s="5">
        <f t="shared" si="57"/>
        <v>228052.2050483723</v>
      </c>
      <c r="AE46" s="5">
        <f t="shared" si="37"/>
        <v>-2280.522050483723</v>
      </c>
      <c r="AF46" s="5">
        <f t="shared" si="37"/>
        <v>-25083.552807282485</v>
      </c>
      <c r="AG46" s="5">
        <f t="shared" si="60"/>
        <v>-12662.044232939747</v>
      </c>
      <c r="AH46" s="5">
        <f t="shared" si="38"/>
        <v>188026.08595766634</v>
      </c>
      <c r="AI46" s="42">
        <f t="shared" si="55"/>
        <v>0</v>
      </c>
      <c r="AJ46" s="42">
        <f t="shared" si="58"/>
        <v>22148.712360550431</v>
      </c>
      <c r="AK46" s="42">
        <f t="shared" si="53"/>
        <v>210174.79831821675</v>
      </c>
    </row>
    <row r="47" spans="1:39" ht="15" x14ac:dyDescent="0.2">
      <c r="A47" s="12"/>
      <c r="B47" s="70" t="s">
        <v>49</v>
      </c>
      <c r="C47" s="72">
        <f>$H$36*0.11+$B$49</f>
        <v>29810.900335767266</v>
      </c>
      <c r="D47" s="1"/>
      <c r="E47" s="1"/>
      <c r="F47" s="1"/>
      <c r="I47" s="2">
        <f t="shared" si="40"/>
        <v>10</v>
      </c>
      <c r="J47" s="11">
        <f t="shared" si="32"/>
        <v>271031.84338684281</v>
      </c>
      <c r="K47" s="11">
        <f t="shared" si="41"/>
        <v>2710.3184338684282</v>
      </c>
      <c r="L47" s="24">
        <f t="shared" si="49"/>
        <v>29810.900335767266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H'!$B$136:$AV$256, 7)</f>
        <v>27.25695133040572</v>
      </c>
      <c r="S47" s="46">
        <f>VLOOKUP(I47, '[1]Lapse Rates'!$A$4:$F$24, 4)</f>
        <v>1.4007732E-3</v>
      </c>
      <c r="T47" s="33">
        <f t="shared" si="59"/>
        <v>0.84142218197909013</v>
      </c>
      <c r="U47" s="33">
        <f t="shared" si="50"/>
        <v>2.2934603462527844E-2</v>
      </c>
      <c r="V47" s="39">
        <f t="shared" si="45"/>
        <v>1.1786416424018325E-3</v>
      </c>
      <c r="W47" s="32">
        <f t="shared" si="51"/>
        <v>0.81730893687416051</v>
      </c>
      <c r="X47" s="32"/>
      <c r="Y47" s="5">
        <f t="shared" si="56"/>
        <v>0</v>
      </c>
      <c r="Z47" s="5">
        <f t="shared" si="46"/>
        <v>5.0672883923108545</v>
      </c>
      <c r="AA47" s="5">
        <f t="shared" si="52"/>
        <v>0</v>
      </c>
      <c r="AB47" s="5">
        <f t="shared" si="35"/>
        <v>4.9220714374478884</v>
      </c>
      <c r="AC47" s="32"/>
      <c r="AD47" s="5">
        <f t="shared" si="57"/>
        <v>221516.74777754446</v>
      </c>
      <c r="AE47" s="5">
        <f t="shared" si="37"/>
        <v>-2215.1674777754447</v>
      </c>
      <c r="AF47" s="5">
        <f t="shared" si="37"/>
        <v>-24364.715260687499</v>
      </c>
      <c r="AG47" s="5">
        <f t="shared" si="60"/>
        <v>-13811.88330863468</v>
      </c>
      <c r="AH47" s="5">
        <f>SUM(AD47:AG47)</f>
        <v>181124.98173044683</v>
      </c>
      <c r="AI47" s="42">
        <f t="shared" si="55"/>
        <v>0</v>
      </c>
      <c r="AJ47" s="42">
        <f t="shared" si="58"/>
        <v>21513.982128398628</v>
      </c>
      <c r="AK47" s="42">
        <f t="shared" si="53"/>
        <v>202638.96385884547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271031.84338684281</v>
      </c>
      <c r="K48" s="11">
        <f t="shared" si="41"/>
        <v>2710.3184338684282</v>
      </c>
      <c r="L48" s="24">
        <f t="shared" si="49"/>
        <v>29810.900335767266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H'!$B$136:$AV$256, 7)</f>
        <v>30.616926328406635</v>
      </c>
      <c r="S48" s="46">
        <f>VLOOKUP(I48, '[1]Lapse Rates'!$A$4:$F$24, 4)</f>
        <v>1.2298243999999999E-3</v>
      </c>
      <c r="T48" s="33">
        <f t="shared" si="59"/>
        <v>0.81730893687416051</v>
      </c>
      <c r="U48" s="33">
        <f t="shared" si="50"/>
        <v>2.5023487507824519E-2</v>
      </c>
      <c r="V48" s="39">
        <f t="shared" si="45"/>
        <v>1.0051464729059023E-3</v>
      </c>
      <c r="W48" s="32">
        <f t="shared" si="51"/>
        <v>0.7912803028934301</v>
      </c>
      <c r="X48" s="31"/>
      <c r="Y48" s="5">
        <f t="shared" si="56"/>
        <v>0</v>
      </c>
      <c r="Z48" s="5">
        <f t="shared" si="46"/>
        <v>4.9220714374478884</v>
      </c>
      <c r="AA48" s="5">
        <f t="shared" si="52"/>
        <v>0</v>
      </c>
      <c r="AB48" s="5">
        <f t="shared" si="35"/>
        <v>4.765319455312075</v>
      </c>
      <c r="AC48" s="32"/>
      <c r="AD48" s="5">
        <f t="shared" si="57"/>
        <v>214462.15912890568</v>
      </c>
      <c r="AE48" s="5">
        <f t="shared" si="37"/>
        <v>-2144.6215912890571</v>
      </c>
      <c r="AF48" s="5">
        <f t="shared" si="37"/>
        <v>-23588.77824721178</v>
      </c>
      <c r="AG48" s="5">
        <f t="shared" si="60"/>
        <v>-15069.869858349652</v>
      </c>
      <c r="AH48" s="5">
        <f t="shared" ref="AH48:AH57" si="61">SUM(AD48:AG48)</f>
        <v>173658.88943205521</v>
      </c>
      <c r="AI48" s="42">
        <f t="shared" si="55"/>
        <v>0</v>
      </c>
      <c r="AJ48" s="42">
        <f t="shared" si="58"/>
        <v>20828.833287648205</v>
      </c>
      <c r="AK48" s="42">
        <f t="shared" ref="AK48:AK57" si="62">SUM(AH48:AJ48)</f>
        <v>194487.72271970342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271031.84338684281</v>
      </c>
      <c r="K49" s="11">
        <f t="shared" si="41"/>
        <v>2710.3184338684282</v>
      </c>
      <c r="L49" s="24">
        <f t="shared" si="49"/>
        <v>29810.900335767266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H'!$B$136:$AV$256, 7)</f>
        <v>34.476185330624809</v>
      </c>
      <c r="S49" s="46">
        <f>VLOOKUP(I49, '[1]Lapse Rates'!$A$4:$F$24, 4)</f>
        <v>1.0984558E-3</v>
      </c>
      <c r="T49" s="33">
        <f t="shared" si="59"/>
        <v>0.7912803028934301</v>
      </c>
      <c r="U49" s="33">
        <f t="shared" si="50"/>
        <v>2.7280326371026831E-2</v>
      </c>
      <c r="V49" s="39">
        <f t="shared" si="45"/>
        <v>8.691864381390451E-4</v>
      </c>
      <c r="W49" s="32">
        <f t="shared" si="51"/>
        <v>0.76313079008426421</v>
      </c>
      <c r="X49" s="31"/>
      <c r="Y49" s="5">
        <f t="shared" si="56"/>
        <v>0</v>
      </c>
      <c r="Z49" s="5">
        <f t="shared" si="46"/>
        <v>4.765319455312075</v>
      </c>
      <c r="AA49" s="5">
        <f t="shared" si="52"/>
        <v>0</v>
      </c>
      <c r="AB49" s="5">
        <f t="shared" si="35"/>
        <v>4.5957949258165636</v>
      </c>
      <c r="AC49" s="32"/>
      <c r="AD49" s="5">
        <f t="shared" si="57"/>
        <v>206832.74478179592</v>
      </c>
      <c r="AE49" s="5">
        <f t="shared" si="37"/>
        <v>-2068.3274478179592</v>
      </c>
      <c r="AF49" s="5">
        <f t="shared" si="37"/>
        <v>-22749.615926357332</v>
      </c>
      <c r="AG49" s="5">
        <f t="shared" si="60"/>
        <v>-16429.003670097118</v>
      </c>
      <c r="AH49" s="5">
        <f t="shared" si="61"/>
        <v>165585.79773752351</v>
      </c>
      <c r="AI49" s="42">
        <f t="shared" si="55"/>
        <v>0</v>
      </c>
      <c r="AJ49" s="42">
        <f t="shared" si="58"/>
        <v>20087.856818301803</v>
      </c>
      <c r="AK49" s="42">
        <f t="shared" si="62"/>
        <v>185673.65455582531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271031.84338684281</v>
      </c>
      <c r="K50" s="11">
        <f t="shared" si="41"/>
        <v>2710.3184338684282</v>
      </c>
      <c r="L50" s="24">
        <f t="shared" si="49"/>
        <v>29810.900335767266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H'!$B$136:$AV$256, 7)</f>
        <v>38.934455602173863</v>
      </c>
      <c r="S50" s="46">
        <f>VLOOKUP(I50, '[1]Lapse Rates'!$A$4:$F$24, 4)</f>
        <v>9.9047419999999994E-4</v>
      </c>
      <c r="T50" s="33">
        <f t="shared" si="59"/>
        <v>0.76313079008426421</v>
      </c>
      <c r="U50" s="33">
        <f t="shared" si="50"/>
        <v>2.9712081865187645E-2</v>
      </c>
      <c r="V50" s="39">
        <f t="shared" si="45"/>
        <v>7.5586135880407947E-4</v>
      </c>
      <c r="W50" s="32">
        <f t="shared" si="51"/>
        <v>0.7326628468602725</v>
      </c>
      <c r="X50" s="31"/>
      <c r="Y50" s="5">
        <f t="shared" si="56"/>
        <v>0</v>
      </c>
      <c r="Z50" s="5">
        <f t="shared" si="46"/>
        <v>4.5957949258165636</v>
      </c>
      <c r="AA50" s="5">
        <f t="shared" si="52"/>
        <v>0</v>
      </c>
      <c r="AB50" s="5">
        <f t="shared" si="35"/>
        <v>4.41230813601815</v>
      </c>
      <c r="AC50" s="32"/>
      <c r="AD50" s="5">
        <f t="shared" si="57"/>
        <v>198574.96196559176</v>
      </c>
      <c r="AE50" s="5">
        <f t="shared" si="37"/>
        <v>-1985.7496196559177</v>
      </c>
      <c r="AF50" s="5">
        <f t="shared" si="37"/>
        <v>-21841.3391074711</v>
      </c>
      <c r="AG50" s="5">
        <f t="shared" si="60"/>
        <v>-17893.477349590092</v>
      </c>
      <c r="AH50" s="5">
        <f t="shared" si="61"/>
        <v>156854.39588887463</v>
      </c>
      <c r="AI50" s="42">
        <f t="shared" si="55"/>
        <v>0</v>
      </c>
      <c r="AJ50" s="42">
        <f t="shared" si="58"/>
        <v>19285.852578618531</v>
      </c>
      <c r="AK50" s="42">
        <f t="shared" si="62"/>
        <v>176140.24846749316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271031.84338684281</v>
      </c>
      <c r="K51" s="11">
        <f t="shared" si="41"/>
        <v>2710.3184338684282</v>
      </c>
      <c r="L51" s="24">
        <f t="shared" si="49"/>
        <v>29810.900335767266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H'!$B$136:$AV$256, 7)</f>
        <v>43.919937250107388</v>
      </c>
      <c r="S51" s="46">
        <f>VLOOKUP(I51, '[1]Lapse Rates'!$A$4:$F$24, 4)</f>
        <v>9.2791330000000004E-4</v>
      </c>
      <c r="T51" s="33">
        <f t="shared" si="59"/>
        <v>0.7326628468602725</v>
      </c>
      <c r="U51" s="33">
        <f t="shared" si="50"/>
        <v>3.2178506259588201E-2</v>
      </c>
      <c r="V51" s="39">
        <f t="shared" si="45"/>
        <v>6.7984760001751009E-4</v>
      </c>
      <c r="W51" s="32">
        <f t="shared" si="51"/>
        <v>0.69980449300066683</v>
      </c>
      <c r="X51" s="31"/>
      <c r="Y51" s="5">
        <f t="shared" si="56"/>
        <v>0</v>
      </c>
      <c r="Z51" s="5">
        <f t="shared" si="46"/>
        <v>4.41230813601815</v>
      </c>
      <c r="AA51" s="5">
        <f t="shared" si="52"/>
        <v>0</v>
      </c>
      <c r="AB51" s="5">
        <f t="shared" si="35"/>
        <v>4.2144256001529854</v>
      </c>
      <c r="AC51" s="32"/>
      <c r="AD51" s="5">
        <f t="shared" si="57"/>
        <v>189669.30174836566</v>
      </c>
      <c r="AE51" s="5">
        <f t="shared" si="37"/>
        <v>-1896.6930174836568</v>
      </c>
      <c r="AF51" s="5">
        <f t="shared" si="37"/>
        <v>-20861.801995365022</v>
      </c>
      <c r="AG51" s="5">
        <f t="shared" si="60"/>
        <v>-19378.829646205544</v>
      </c>
      <c r="AH51" s="5">
        <f t="shared" si="61"/>
        <v>147531.97708931146</v>
      </c>
      <c r="AI51" s="42">
        <f t="shared" si="55"/>
        <v>0</v>
      </c>
      <c r="AJ51" s="42">
        <f t="shared" si="58"/>
        <v>18420.925763927669</v>
      </c>
      <c r="AK51" s="42">
        <f t="shared" si="62"/>
        <v>165952.90285323912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271031.84338684281</v>
      </c>
      <c r="K52" s="11">
        <f t="shared" si="41"/>
        <v>2710.3184338684282</v>
      </c>
      <c r="L52" s="24">
        <f t="shared" si="49"/>
        <v>29810.900335767266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H'!$B$136:$AV$256, 7)</f>
        <v>49.468293191092314</v>
      </c>
      <c r="S52" s="46">
        <f>VLOOKUP(I52, '[1]Lapse Rates'!$A$4:$F$24, 4)</f>
        <v>7.1178370000000003E-4</v>
      </c>
      <c r="T52" s="33">
        <f t="shared" si="59"/>
        <v>0.69980449300066683</v>
      </c>
      <c r="U52" s="33">
        <f t="shared" si="50"/>
        <v>3.4618133836200701E-2</v>
      </c>
      <c r="V52" s="39">
        <f t="shared" si="45"/>
        <v>4.9810943130463876E-4</v>
      </c>
      <c r="W52" s="32">
        <f t="shared" si="51"/>
        <v>0.66468824973316143</v>
      </c>
      <c r="X52" s="31"/>
      <c r="Y52" s="5">
        <f t="shared" si="56"/>
        <v>0</v>
      </c>
      <c r="Z52" s="5">
        <f t="shared" si="46"/>
        <v>4.2144256001529854</v>
      </c>
      <c r="AA52" s="5">
        <f t="shared" si="52"/>
        <v>0</v>
      </c>
      <c r="AB52" s="5">
        <f t="shared" si="35"/>
        <v>4.0029453994855206</v>
      </c>
      <c r="AC52" s="32"/>
      <c r="AD52" s="5">
        <f t="shared" si="57"/>
        <v>180151.68160275288</v>
      </c>
      <c r="AE52" s="5">
        <f t="shared" si="37"/>
        <v>-1801.5168160275289</v>
      </c>
      <c r="AF52" s="5">
        <f t="shared" si="37"/>
        <v>-19814.95516715086</v>
      </c>
      <c r="AG52" s="5">
        <f t="shared" si="60"/>
        <v>-20848.044122041312</v>
      </c>
      <c r="AH52" s="5">
        <f t="shared" si="61"/>
        <v>137687.16549753319</v>
      </c>
      <c r="AI52" s="42">
        <f t="shared" si="55"/>
        <v>0</v>
      </c>
      <c r="AJ52" s="42">
        <f t="shared" si="58"/>
        <v>17496.564600729136</v>
      </c>
      <c r="AK52" s="42">
        <f t="shared" si="62"/>
        <v>155183.73009826231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271031.84338684281</v>
      </c>
      <c r="K53" s="11">
        <f t="shared" si="41"/>
        <v>2710.3184338684282</v>
      </c>
      <c r="L53" s="24">
        <f t="shared" si="49"/>
        <v>29810.900335767266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H'!$B$136:$AV$256, 7)</f>
        <v>55.524785558237156</v>
      </c>
      <c r="S53" s="46">
        <f>VLOOKUP(I53, '[1]Lapse Rates'!$A$4:$F$24, 4)</f>
        <v>6.4944269999999999E-4</v>
      </c>
      <c r="T53" s="33">
        <f t="shared" si="59"/>
        <v>0.66468824973316143</v>
      </c>
      <c r="U53" s="33">
        <f t="shared" si="50"/>
        <v>3.6906672529513775E-2</v>
      </c>
      <c r="V53" s="39">
        <f t="shared" si="45"/>
        <v>4.3167693156497862E-4</v>
      </c>
      <c r="W53" s="32">
        <f t="shared" si="51"/>
        <v>0.62734990027208271</v>
      </c>
      <c r="X53" s="31"/>
      <c r="Y53" s="5">
        <f t="shared" si="56"/>
        <v>0</v>
      </c>
      <c r="Z53" s="5">
        <f t="shared" si="46"/>
        <v>4.0029453994855206</v>
      </c>
      <c r="AA53" s="5">
        <f t="shared" si="52"/>
        <v>0</v>
      </c>
      <c r="AB53" s="5">
        <f t="shared" si="35"/>
        <v>3.7780830309095608</v>
      </c>
      <c r="AC53" s="32"/>
      <c r="AD53" s="5">
        <f t="shared" si="57"/>
        <v>170031.79991929457</v>
      </c>
      <c r="AE53" s="5">
        <f t="shared" si="37"/>
        <v>-1700.3179991929458</v>
      </c>
      <c r="AF53" s="5">
        <f t="shared" si="37"/>
        <v>-18701.86535266459</v>
      </c>
      <c r="AG53" s="5">
        <f t="shared" si="60"/>
        <v>-22226.268490776551</v>
      </c>
      <c r="AH53" s="5">
        <f t="shared" si="61"/>
        <v>127403.34807666049</v>
      </c>
      <c r="AI53" s="42">
        <f t="shared" si="55"/>
        <v>0</v>
      </c>
      <c r="AJ53" s="42">
        <f t="shared" si="58"/>
        <v>16513.711065305659</v>
      </c>
      <c r="AK53" s="42">
        <f t="shared" si="62"/>
        <v>143917.05914196617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271031.84338684281</v>
      </c>
      <c r="K54" s="11">
        <f t="shared" si="41"/>
        <v>2710.3184338684282</v>
      </c>
      <c r="L54" s="24">
        <f t="shared" si="49"/>
        <v>29810.900335767266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H'!$B$136:$AV$256, 7)</f>
        <v>62.182869761389966</v>
      </c>
      <c r="S54" s="46">
        <f>VLOOKUP(I54, '[1]Lapse Rates'!$A$4:$F$24, 4)</f>
        <v>5.2983399999999997E-4</v>
      </c>
      <c r="T54" s="33">
        <f t="shared" si="59"/>
        <v>0.62734990027208271</v>
      </c>
      <c r="U54" s="33">
        <f t="shared" si="50"/>
        <v>3.9010417143439904E-2</v>
      </c>
      <c r="V54" s="39">
        <f t="shared" si="45"/>
        <v>3.3239130706075862E-4</v>
      </c>
      <c r="W54" s="32">
        <f t="shared" si="51"/>
        <v>0.58800709182158206</v>
      </c>
      <c r="X54" s="31"/>
      <c r="Y54" s="5">
        <f t="shared" si="56"/>
        <v>0</v>
      </c>
      <c r="Z54" s="5">
        <f t="shared" si="46"/>
        <v>3.7780830309095608</v>
      </c>
      <c r="AA54" s="5">
        <f t="shared" si="52"/>
        <v>0</v>
      </c>
      <c r="AB54" s="5">
        <f t="shared" si="35"/>
        <v>3.5411492290061952</v>
      </c>
      <c r="AC54" s="32"/>
      <c r="AD54" s="5">
        <f t="shared" si="57"/>
        <v>159368.64602093992</v>
      </c>
      <c r="AE54" s="5">
        <f t="shared" si="37"/>
        <v>-1593.6864602093995</v>
      </c>
      <c r="AF54" s="5">
        <f t="shared" si="37"/>
        <v>-17529.020811017534</v>
      </c>
      <c r="AG54" s="5">
        <f t="shared" si="60"/>
        <v>-23493.204505876671</v>
      </c>
      <c r="AH54" s="5">
        <f t="shared" si="61"/>
        <v>116752.73424383631</v>
      </c>
      <c r="AI54" s="42">
        <f t="shared" si="55"/>
        <v>0</v>
      </c>
      <c r="AJ54" s="42">
        <f t="shared" si="58"/>
        <v>15478.094162852998</v>
      </c>
      <c r="AK54" s="42">
        <f t="shared" si="62"/>
        <v>132230.82840668931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271031.84338684281</v>
      </c>
      <c r="K55" s="11">
        <f t="shared" si="41"/>
        <v>2710.3184338684282</v>
      </c>
      <c r="L55" s="24">
        <f t="shared" si="49"/>
        <v>29810.900335767266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H'!$B$136:$AV$256, 7)</f>
        <v>69.674078287517332</v>
      </c>
      <c r="S55" s="46">
        <f>VLOOKUP(I55, '[1]Lapse Rates'!$A$4:$F$24, 4)</f>
        <v>4.565131E-4</v>
      </c>
      <c r="T55" s="33">
        <f t="shared" si="59"/>
        <v>0.58800709182158206</v>
      </c>
      <c r="U55" s="33">
        <f t="shared" si="50"/>
        <v>4.0968852149192304E-2</v>
      </c>
      <c r="V55" s="39">
        <f t="shared" si="45"/>
        <v>2.6843294030945506E-4</v>
      </c>
      <c r="W55" s="32">
        <f t="shared" si="51"/>
        <v>0.54676980673208031</v>
      </c>
      <c r="X55" s="31"/>
      <c r="Y55" s="5">
        <f t="shared" si="56"/>
        <v>0</v>
      </c>
      <c r="Z55" s="5">
        <f t="shared" si="56"/>
        <v>3.5411492290061952</v>
      </c>
      <c r="AA55" s="5">
        <f t="shared" si="52"/>
        <v>0</v>
      </c>
      <c r="AB55" s="5">
        <f t="shared" si="35"/>
        <v>3.2928063393845397</v>
      </c>
      <c r="AC55" s="32"/>
      <c r="AD55" s="5">
        <f t="shared" si="57"/>
        <v>148192.0286268635</v>
      </c>
      <c r="AE55" s="5">
        <f t="shared" si="37"/>
        <v>-1481.920286268635</v>
      </c>
      <c r="AF55" s="5">
        <f t="shared" si="37"/>
        <v>-16299.700215096776</v>
      </c>
      <c r="AG55" s="5">
        <f t="shared" si="60"/>
        <v>-24672.630860955931</v>
      </c>
      <c r="AH55" s="5">
        <f t="shared" si="61"/>
        <v>105737.77726454215</v>
      </c>
      <c r="AI55" s="42">
        <f t="shared" si="55"/>
        <v>0</v>
      </c>
      <c r="AJ55" s="42">
        <f t="shared" si="58"/>
        <v>14392.609014951722</v>
      </c>
      <c r="AK55" s="42">
        <f t="shared" si="62"/>
        <v>120130.38627949388</v>
      </c>
    </row>
    <row r="56" spans="1:37" ht="15" x14ac:dyDescent="0.2">
      <c r="I56" s="2">
        <f t="shared" si="40"/>
        <v>19</v>
      </c>
      <c r="J56" s="11">
        <f t="shared" si="32"/>
        <v>271031.84338684281</v>
      </c>
      <c r="K56" s="11">
        <f t="shared" si="41"/>
        <v>2710.3184338684282</v>
      </c>
      <c r="L56" s="24">
        <f t="shared" si="49"/>
        <v>29810.900335767266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H'!$B$136:$AV$256, 7)</f>
        <v>78.092258301147993</v>
      </c>
      <c r="S56" s="46">
        <f>VLOOKUP(I56, '[1]Lapse Rates'!$A$4:$F$24, 4)</f>
        <v>3.5534066900000001E-2</v>
      </c>
      <c r="T56" s="33">
        <f t="shared" si="59"/>
        <v>0.54676980673208031</v>
      </c>
      <c r="U56" s="33">
        <f t="shared" si="50"/>
        <v>4.2698488978590382E-2</v>
      </c>
      <c r="V56" s="39">
        <f t="shared" si="45"/>
        <v>1.9428954891317813E-2</v>
      </c>
      <c r="W56" s="32">
        <f t="shared" si="51"/>
        <v>0.4846423628621721</v>
      </c>
      <c r="X56" s="31"/>
      <c r="Y56" s="5">
        <f t="shared" si="56"/>
        <v>0</v>
      </c>
      <c r="Z56" s="5">
        <f t="shared" si="56"/>
        <v>3.2928063393845397</v>
      </c>
      <c r="AA56" s="5">
        <f t="shared" si="52"/>
        <v>0</v>
      </c>
      <c r="AB56" s="5">
        <f t="shared" si="35"/>
        <v>2.9186568554412302</v>
      </c>
      <c r="AC56" s="32"/>
      <c r="AD56" s="5">
        <f t="shared" si="57"/>
        <v>131353.51298988968</v>
      </c>
      <c r="AE56" s="5">
        <f t="shared" si="37"/>
        <v>-1313.5351298988967</v>
      </c>
      <c r="AF56" s="5">
        <f t="shared" si="37"/>
        <v>-14447.625177774968</v>
      </c>
      <c r="AG56" s="5">
        <f t="shared" si="60"/>
        <v>-25714.268319087507</v>
      </c>
      <c r="AH56" s="5">
        <f t="shared" si="61"/>
        <v>89878.084363128306</v>
      </c>
      <c r="AI56" s="42">
        <f t="shared" si="55"/>
        <v>0</v>
      </c>
      <c r="AJ56" s="42">
        <f t="shared" si="58"/>
        <v>12757.244852366992</v>
      </c>
      <c r="AK56" s="42">
        <f t="shared" si="62"/>
        <v>102635.32921549529</v>
      </c>
    </row>
    <row r="57" spans="1:37" ht="15" x14ac:dyDescent="0.2">
      <c r="I57" s="2">
        <f t="shared" si="40"/>
        <v>20</v>
      </c>
      <c r="J57" s="11">
        <f t="shared" si="32"/>
        <v>271031.84338684281</v>
      </c>
      <c r="K57" s="11">
        <f t="shared" si="41"/>
        <v>2710.3184338684282</v>
      </c>
      <c r="L57" s="24">
        <f t="shared" si="49"/>
        <v>29810.900335767266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H'!$B$136:$AV$256, 7)</f>
        <v>87.586899324627524</v>
      </c>
      <c r="S57" s="46">
        <f>VLOOKUP(I57, '[1]Lapse Rates'!$A$4:$F$24, 4)</f>
        <v>0</v>
      </c>
      <c r="T57" s="33">
        <f t="shared" si="59"/>
        <v>0.4846423628621721</v>
      </c>
      <c r="U57" s="33">
        <f t="shared" si="50"/>
        <v>4.2448321844458667E-2</v>
      </c>
      <c r="V57" s="39">
        <f t="shared" si="45"/>
        <v>0</v>
      </c>
      <c r="W57" s="32">
        <f t="shared" si="51"/>
        <v>0.44219404101771342</v>
      </c>
      <c r="X57" s="31"/>
      <c r="Y57" s="5">
        <f t="shared" si="56"/>
        <v>0</v>
      </c>
      <c r="Z57" s="5">
        <f t="shared" si="56"/>
        <v>2.9186568554412302</v>
      </c>
      <c r="AA57" s="5">
        <f t="shared" si="52"/>
        <v>0</v>
      </c>
      <c r="AB57" s="5">
        <f t="shared" si="35"/>
        <v>2.6630207512805653</v>
      </c>
      <c r="AC57" s="32"/>
      <c r="AD57" s="5">
        <f t="shared" si="57"/>
        <v>119848.66607170805</v>
      </c>
      <c r="AE57" s="5">
        <f t="shared" si="37"/>
        <v>-1198.4866607170804</v>
      </c>
      <c r="AF57" s="5">
        <f t="shared" si="37"/>
        <v>-13182.202485849237</v>
      </c>
      <c r="AG57" s="5">
        <f t="shared" si="60"/>
        <v>-25563.610416066498</v>
      </c>
      <c r="AH57" s="5">
        <f t="shared" si="61"/>
        <v>79904.366509075233</v>
      </c>
      <c r="AI57" s="42">
        <f t="shared" si="55"/>
        <v>0</v>
      </c>
      <c r="AJ57" s="42">
        <f t="shared" si="58"/>
        <v>11639.868920455734</v>
      </c>
      <c r="AK57" s="42">
        <f t="shared" si="62"/>
        <v>91544.235429530963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4451974.501705219</v>
      </c>
      <c r="AE60" s="21">
        <f t="shared" ref="AE60:AK60" si="63">SUM(AE37:AE57)</f>
        <v>-147549.8164244853</v>
      </c>
      <c r="AF60" s="21">
        <f t="shared" si="63"/>
        <v>-468412.14613975573</v>
      </c>
      <c r="AG60" s="21">
        <f t="shared" si="63"/>
        <v>-310178.95576844126</v>
      </c>
      <c r="AH60" s="21">
        <f t="shared" si="63"/>
        <v>3525833.5833725366</v>
      </c>
      <c r="AI60" s="21">
        <f t="shared" si="63"/>
        <v>0</v>
      </c>
      <c r="AJ60" s="21">
        <f t="shared" si="63"/>
        <v>406320.570355314</v>
      </c>
      <c r="AK60" s="21">
        <f t="shared" si="63"/>
        <v>3932154.1537278509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2256894.831461743</v>
      </c>
      <c r="AE62" s="21">
        <f t="shared" ref="AE62:AK62" si="64">AE37+NPV($D$6,AE38:AE57)</f>
        <v>-125837.75689632251</v>
      </c>
      <c r="AF62" s="21">
        <f t="shared" si="64"/>
        <v>-229600.33916160621</v>
      </c>
      <c r="AG62" s="21">
        <f t="shared" si="64"/>
        <v>-106723.84218167444</v>
      </c>
      <c r="AH62" s="21">
        <f t="shared" si="64"/>
        <v>1794732.8932221401</v>
      </c>
      <c r="AI62" s="21">
        <f t="shared" si="64"/>
        <v>0</v>
      </c>
      <c r="AJ62" s="21">
        <f t="shared" si="64"/>
        <v>193108.20812440017</v>
      </c>
      <c r="AK62" s="21">
        <f t="shared" si="64"/>
        <v>1987841.10134654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3326520.3481923318</v>
      </c>
      <c r="AE64" s="21">
        <f t="shared" ref="AE64:AK64" si="65">AE37+NPV($D$7,AE38:AE57)</f>
        <v>-136389.19525651092</v>
      </c>
      <c r="AF64" s="21">
        <f t="shared" si="65"/>
        <v>-345656.02967529075</v>
      </c>
      <c r="AG64" s="21">
        <f t="shared" si="65"/>
        <v>-199662.31307730178</v>
      </c>
      <c r="AH64" s="21">
        <f t="shared" si="65"/>
        <v>2644812.810183228</v>
      </c>
      <c r="AI64" s="21">
        <f t="shared" si="65"/>
        <v>0</v>
      </c>
      <c r="AJ64" s="21">
        <f t="shared" si="65"/>
        <v>297005.80476748</v>
      </c>
      <c r="AK64" s="21">
        <f t="shared" si="65"/>
        <v>2941818.6149507081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282261.64425860957</v>
      </c>
    </row>
    <row r="69" spans="1:39" x14ac:dyDescent="0.15">
      <c r="G69" s="49" t="s">
        <v>111</v>
      </c>
      <c r="I69" s="1">
        <v>0</v>
      </c>
      <c r="J69" s="11">
        <f>H$68</f>
        <v>282261.64425860957</v>
      </c>
      <c r="K69" s="11">
        <f>J69*$C$10</f>
        <v>112904.65770344384</v>
      </c>
      <c r="L69" s="24">
        <f>$C$78</f>
        <v>39512.058719947308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282261.64425860957</v>
      </c>
      <c r="AE69" s="5">
        <f>-$W69*K69</f>
        <v>-112904.65770344384</v>
      </c>
      <c r="AF69" s="5">
        <f>-$W69*L69</f>
        <v>-39512.058719947308</v>
      </c>
      <c r="AG69" s="5"/>
      <c r="AH69" s="5">
        <f>SUM(AD69:AG69)</f>
        <v>129844.92783521842</v>
      </c>
      <c r="AI69" s="42">
        <f>Y69-AA69</f>
        <v>0</v>
      </c>
      <c r="AJ69" s="42"/>
      <c r="AK69" s="42">
        <f>SUM(AH69:AJ69)</f>
        <v>129844.92783521842</v>
      </c>
      <c r="AL69" s="6" t="s">
        <v>39</v>
      </c>
      <c r="AM69" s="36">
        <f>AK96</f>
        <v>3085342.9500717502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282261.64425860957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H'!$B$136:$AV$256, 10)</f>
        <v>11.04562479389817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1.104562479389817E-2</v>
      </c>
      <c r="V70" s="39">
        <f>MIN(S70*T70,T70-U70)</f>
        <v>2.6703721500000001E-3</v>
      </c>
      <c r="W70" s="32">
        <f>T70-SUM(U70:V70)</f>
        <v>0.98628400305610187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5.9396882887647315</v>
      </c>
      <c r="AC70" s="32"/>
      <c r="AD70" s="5">
        <f t="shared" ref="AD70:AD72" si="74">$W70*J70</f>
        <v>278390.14440857881</v>
      </c>
      <c r="AE70" s="5">
        <f t="shared" ref="AE70:AF89" si="75">-$W70*K70</f>
        <v>0</v>
      </c>
      <c r="AF70" s="5">
        <f t="shared" si="75"/>
        <v>0</v>
      </c>
      <c r="AG70" s="5">
        <f>-U70*M70</f>
        <v>-6651.9955740045007</v>
      </c>
      <c r="AH70" s="5">
        <f t="shared" ref="AH70:AH78" si="76">SUM(AD70:AG70)</f>
        <v>271738.14883457433</v>
      </c>
      <c r="AI70" s="42">
        <f>-M70*$W69*(N70-N69)/1000</f>
        <v>0</v>
      </c>
      <c r="AJ70" s="42">
        <f>$D$6*SUM(Y70:Z70,AD70:AE70)</f>
        <v>27310.663953130581</v>
      </c>
      <c r="AK70" s="42">
        <f t="shared" ref="AK70" si="77">SUM(AH70:AJ70)</f>
        <v>299048.81278770493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282261.64425860957</v>
      </c>
      <c r="K71" s="11">
        <f t="shared" ref="K71:K89" si="79">J71*$C$11</f>
        <v>2822.6164425860957</v>
      </c>
      <c r="L71" s="24">
        <f>$C$79</f>
        <v>31044.209392189019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H'!$B$136:$AV$256, 10)</f>
        <v>12.130574419671582</v>
      </c>
      <c r="S71" s="46">
        <f>VLOOKUP(I71, '[1]Lapse Rates'!$A$4:$F$24, 4)</f>
        <v>2.4152155999999998E-3</v>
      </c>
      <c r="T71" s="33">
        <f t="shared" ref="T71:T73" si="80">W70</f>
        <v>0.98628400305610187</v>
      </c>
      <c r="U71" s="33">
        <f>T71*R71/1000</f>
        <v>1.1964191498003637E-2</v>
      </c>
      <c r="V71" s="39">
        <f t="shared" ref="V71:V89" si="81">MIN(S71*T71,T71-U71)</f>
        <v>2.3820885102115445E-3</v>
      </c>
      <c r="W71" s="32">
        <f>T71-SUM(U71:V71)</f>
        <v>0.97193772304788673</v>
      </c>
      <c r="X71" s="32"/>
      <c r="Y71" s="5">
        <f t="shared" ref="Y71:Z86" si="82">AA70</f>
        <v>0</v>
      </c>
      <c r="Z71" s="5">
        <f t="shared" si="82"/>
        <v>5.9396882887647315</v>
      </c>
      <c r="AA71" s="5">
        <f>O71*W71</f>
        <v>0</v>
      </c>
      <c r="AB71" s="5">
        <f t="shared" si="73"/>
        <v>5.8532908301340578</v>
      </c>
      <c r="AC71" s="32"/>
      <c r="AD71" s="5">
        <f t="shared" si="74"/>
        <v>274340.73982446559</v>
      </c>
      <c r="AE71" s="5">
        <f t="shared" si="75"/>
        <v>-2743.4073982446557</v>
      </c>
      <c r="AF71" s="5">
        <f t="shared" si="75"/>
        <v>-30173.038190466013</v>
      </c>
      <c r="AG71" s="5">
        <f t="shared" ref="AG71:AG74" si="83">-U71*M71</f>
        <v>-7205.1830816512329</v>
      </c>
      <c r="AH71" s="5">
        <f t="shared" si="76"/>
        <v>234219.11115410371</v>
      </c>
      <c r="AI71" s="42">
        <f>-M71*($W70*N71-$W69*N70)/1000</f>
        <v>0</v>
      </c>
      <c r="AJ71" s="42">
        <f t="shared" ref="AJ71:AJ72" si="84">$D$6*SUM(Y71:Z71,AD71:AE71)</f>
        <v>26644.280994433404</v>
      </c>
      <c r="AK71" s="42">
        <f>SUM(AH71:AJ71)</f>
        <v>260863.39214853712</v>
      </c>
      <c r="AL71" s="48" t="s">
        <v>59</v>
      </c>
      <c r="AM71" s="54">
        <f>AK96/AD96</f>
        <v>0.88776289264146324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282261.64425860957</v>
      </c>
      <c r="K72" s="11">
        <f t="shared" si="79"/>
        <v>2822.6164425860957</v>
      </c>
      <c r="L72" s="24">
        <f t="shared" ref="L72:L89" si="85">$C$79</f>
        <v>31044.209392189019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H'!$B$136:$AV$256, 10)</f>
        <v>13.289203858085127</v>
      </c>
      <c r="S72" s="46">
        <f>VLOOKUP(I72, '[1]Lapse Rates'!$A$4:$F$24, 4)</f>
        <v>2.3963082999999999E-3</v>
      </c>
      <c r="T72" s="33">
        <f t="shared" si="80"/>
        <v>0.97193772304788673</v>
      </c>
      <c r="U72" s="33">
        <f t="shared" ref="U72:U89" si="86">T72*R72/1000</f>
        <v>1.291627853894645E-2</v>
      </c>
      <c r="V72" s="39">
        <f t="shared" si="81"/>
        <v>2.3290624328227523E-3</v>
      </c>
      <c r="W72" s="32">
        <f t="shared" ref="W72:W89" si="87">T72-SUM(U72:V72)</f>
        <v>0.95669238207611751</v>
      </c>
      <c r="X72" s="32"/>
      <c r="Y72" s="5">
        <f t="shared" si="82"/>
        <v>0</v>
      </c>
      <c r="Z72" s="5">
        <f t="shared" si="82"/>
        <v>5.8532908301340578</v>
      </c>
      <c r="AA72" s="5">
        <f t="shared" ref="AA72:AA89" si="88">O72*W72</f>
        <v>0</v>
      </c>
      <c r="AB72" s="5">
        <f t="shared" si="73"/>
        <v>5.7614789656531817</v>
      </c>
      <c r="AC72" s="32"/>
      <c r="AD72" s="5">
        <f t="shared" si="74"/>
        <v>270037.56481449085</v>
      </c>
      <c r="AE72" s="5">
        <f t="shared" si="75"/>
        <v>-2700.3756481449086</v>
      </c>
      <c r="AF72" s="5">
        <f>-$W72*L72</f>
        <v>-29699.758633083093</v>
      </c>
      <c r="AG72" s="5">
        <f t="shared" si="83"/>
        <v>-7778.5575082311816</v>
      </c>
      <c r="AH72" s="5">
        <f t="shared" si="76"/>
        <v>229858.87302503167</v>
      </c>
      <c r="AI72" s="42">
        <f>-M72*($W71*N72-$W70*N71)/1000</f>
        <v>0</v>
      </c>
      <c r="AJ72" s="42">
        <f t="shared" si="84"/>
        <v>26226.352465048974</v>
      </c>
      <c r="AK72" s="42">
        <f t="shared" ref="AK72:AK79" si="89">SUM(AH72:AJ72)</f>
        <v>256085.22549008066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282261.64425860957</v>
      </c>
      <c r="K73" s="11">
        <f t="shared" si="79"/>
        <v>2822.6164425860957</v>
      </c>
      <c r="L73" s="24">
        <f t="shared" si="85"/>
        <v>31044.209392189019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H'!$B$136:$AV$256, 10)</f>
        <v>14.521719378185773</v>
      </c>
      <c r="S73" s="46">
        <f>VLOOKUP(I73, '[1]Lapse Rates'!$A$4:$F$24, 4)</f>
        <v>2.1941491999999999E-3</v>
      </c>
      <c r="T73" s="33">
        <f t="shared" si="80"/>
        <v>0.95669238207611751</v>
      </c>
      <c r="U73" s="33">
        <f t="shared" si="86"/>
        <v>1.3892818303757463E-2</v>
      </c>
      <c r="V73" s="39">
        <f t="shared" si="81"/>
        <v>2.0991258247784073E-3</v>
      </c>
      <c r="W73" s="32">
        <f t="shared" si="87"/>
        <v>0.94070043794758162</v>
      </c>
      <c r="X73" s="32"/>
      <c r="Y73" s="5">
        <f>AA72</f>
        <v>0</v>
      </c>
      <c r="Z73" s="5">
        <f t="shared" si="82"/>
        <v>5.7614789656531817</v>
      </c>
      <c r="AA73" s="5">
        <f t="shared" si="88"/>
        <v>0</v>
      </c>
      <c r="AB73" s="5">
        <f t="shared" si="73"/>
        <v>5.6651708404473409</v>
      </c>
      <c r="AC73" s="32"/>
      <c r="AD73" s="5">
        <f>$W73*J73</f>
        <v>265523.65236987849</v>
      </c>
      <c r="AE73" s="5">
        <f t="shared" si="75"/>
        <v>-2655.2365236987853</v>
      </c>
      <c r="AF73" s="5">
        <f t="shared" si="75"/>
        <v>-29203.301370968638</v>
      </c>
      <c r="AG73" s="5">
        <f t="shared" si="83"/>
        <v>-8366.6580742535534</v>
      </c>
      <c r="AH73" s="5">
        <f t="shared" si="76"/>
        <v>225298.45640095751</v>
      </c>
      <c r="AI73" s="42">
        <f t="shared" ref="AI73:AI89" si="91">-M73*($W72*N73-$W71*N72)/1000</f>
        <v>0</v>
      </c>
      <c r="AJ73" s="42">
        <f>$D$6*SUM(Y73:Z73,AD73:AE73)</f>
        <v>25787.956795596761</v>
      </c>
      <c r="AK73" s="42">
        <f t="shared" si="89"/>
        <v>251086.41319655426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282261.64425860957</v>
      </c>
      <c r="K74" s="11">
        <f t="shared" si="79"/>
        <v>2822.6164425860957</v>
      </c>
      <c r="L74" s="24">
        <f t="shared" si="85"/>
        <v>31044.209392189019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H'!$B$136:$AV$256, 10)</f>
        <v>15.909013209503108</v>
      </c>
      <c r="S74" s="46">
        <f>VLOOKUP(I74, '[1]Lapse Rates'!$A$4:$F$24, 4)</f>
        <v>1.9313649E-3</v>
      </c>
      <c r="T74" s="33">
        <f>W73</f>
        <v>0.94070043794758162</v>
      </c>
      <c r="U74" s="33">
        <f t="shared" si="86"/>
        <v>1.4965615693493434E-2</v>
      </c>
      <c r="V74" s="39">
        <f t="shared" si="81"/>
        <v>1.8168358072665871E-3</v>
      </c>
      <c r="W74" s="32">
        <f t="shared" si="87"/>
        <v>0.92391798644682166</v>
      </c>
      <c r="X74" s="32"/>
      <c r="Y74" s="5">
        <f t="shared" ref="Y74:Z89" si="92">AA73</f>
        <v>0</v>
      </c>
      <c r="Z74" s="5">
        <f t="shared" si="82"/>
        <v>5.6651708404473409</v>
      </c>
      <c r="AA74" s="5">
        <f t="shared" si="88"/>
        <v>0</v>
      </c>
      <c r="AB74" s="5">
        <f t="shared" si="73"/>
        <v>5.5641020505988292</v>
      </c>
      <c r="AC74" s="32"/>
      <c r="AD74" s="5">
        <f t="shared" ref="AD74:AD88" si="93">$W74*J74</f>
        <v>260786.61001458362</v>
      </c>
      <c r="AE74" s="5">
        <f t="shared" si="75"/>
        <v>-2607.8661001458363</v>
      </c>
      <c r="AF74" s="5">
        <f t="shared" si="75"/>
        <v>-28682.303432464789</v>
      </c>
      <c r="AG74" s="5">
        <f t="shared" si="83"/>
        <v>-9012.7277734768577</v>
      </c>
      <c r="AH74" s="5">
        <f t="shared" si="76"/>
        <v>220483.71270849614</v>
      </c>
      <c r="AI74" s="42">
        <f t="shared" si="91"/>
        <v>0</v>
      </c>
      <c r="AJ74" s="42">
        <f t="shared" ref="AJ74:AJ89" si="94">$D$6*SUM(Y74:Z74,AD74:AE74)</f>
        <v>25327.890531265799</v>
      </c>
      <c r="AK74" s="42">
        <f t="shared" si="89"/>
        <v>245811.60323976193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282261.64425860957</v>
      </c>
      <c r="K75" s="11">
        <f t="shared" si="79"/>
        <v>2822.6164425860957</v>
      </c>
      <c r="L75" s="24">
        <f t="shared" si="85"/>
        <v>31044.209392189019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H'!$B$136:$AV$256, 10)</f>
        <v>17.658889785013734</v>
      </c>
      <c r="S75" s="46">
        <f>VLOOKUP(I75, '[1]Lapse Rates'!$A$4:$F$24, 4)</f>
        <v>1.9726812000000001E-3</v>
      </c>
      <c r="T75" s="33">
        <f t="shared" ref="T75:T89" si="95">W74</f>
        <v>0.92391798644682166</v>
      </c>
      <c r="U75" s="33">
        <f t="shared" si="86"/>
        <v>1.6315365893056235E-2</v>
      </c>
      <c r="V75" s="39">
        <f t="shared" si="81"/>
        <v>1.8225956422054999E-3</v>
      </c>
      <c r="W75" s="32">
        <f t="shared" si="87"/>
        <v>0.90578002491155996</v>
      </c>
      <c r="X75" s="32"/>
      <c r="Y75" s="5">
        <f t="shared" si="92"/>
        <v>0</v>
      </c>
      <c r="Z75" s="5">
        <f t="shared" si="82"/>
        <v>5.5641020505988292</v>
      </c>
      <c r="AA75" s="5">
        <f t="shared" si="88"/>
        <v>0</v>
      </c>
      <c r="AB75" s="5">
        <f t="shared" si="73"/>
        <v>5.4548699862246384</v>
      </c>
      <c r="AC75" s="32"/>
      <c r="AD75" s="5">
        <f t="shared" si="93"/>
        <v>255666.95916814124</v>
      </c>
      <c r="AE75" s="5">
        <f t="shared" si="75"/>
        <v>-2556.6695916814124</v>
      </c>
      <c r="AF75" s="5">
        <f t="shared" si="75"/>
        <v>-28119.224756616652</v>
      </c>
      <c r="AG75" s="5">
        <f>-U75*M75</f>
        <v>-9825.5864864093637</v>
      </c>
      <c r="AH75" s="5">
        <f t="shared" si="76"/>
        <v>215165.4783334338</v>
      </c>
      <c r="AI75" s="42">
        <f t="shared" si="91"/>
        <v>0</v>
      </c>
      <c r="AJ75" s="42">
        <f t="shared" si="94"/>
        <v>24830.665245861874</v>
      </c>
      <c r="AK75" s="42">
        <f t="shared" si="89"/>
        <v>239996.14357929566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282261.64425860957</v>
      </c>
      <c r="K76" s="11">
        <f t="shared" si="79"/>
        <v>2822.6164425860957</v>
      </c>
      <c r="L76" s="24">
        <f t="shared" si="85"/>
        <v>31044.209392189019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H'!$B$136:$AV$256, 10)</f>
        <v>19.469228962470631</v>
      </c>
      <c r="S76" s="46">
        <f>VLOOKUP(I76, '[1]Lapse Rates'!$A$4:$F$24, 4)</f>
        <v>1.7228968999999999E-3</v>
      </c>
      <c r="T76" s="33">
        <f t="shared" si="95"/>
        <v>0.90578002491155996</v>
      </c>
      <c r="U76" s="33">
        <f t="shared" si="86"/>
        <v>1.7634838694635512E-2</v>
      </c>
      <c r="V76" s="39">
        <f t="shared" si="81"/>
        <v>1.5605655970020492E-3</v>
      </c>
      <c r="W76" s="32">
        <f t="shared" si="87"/>
        <v>0.88658462061992238</v>
      </c>
      <c r="X76" s="32"/>
      <c r="Y76" s="5">
        <f t="shared" si="92"/>
        <v>0</v>
      </c>
      <c r="Z76" s="5">
        <f t="shared" si="82"/>
        <v>5.4548699862246384</v>
      </c>
      <c r="AA76" s="5">
        <f t="shared" si="88"/>
        <v>0</v>
      </c>
      <c r="AB76" s="5">
        <f t="shared" si="73"/>
        <v>5.3392696949131526</v>
      </c>
      <c r="AC76" s="32"/>
      <c r="AD76" s="5">
        <f t="shared" si="93"/>
        <v>250248.83279057484</v>
      </c>
      <c r="AE76" s="5">
        <f t="shared" si="75"/>
        <v>-2502.4883279057485</v>
      </c>
      <c r="AF76" s="5">
        <f t="shared" si="75"/>
        <v>-27523.318606419332</v>
      </c>
      <c r="AG76" s="5">
        <f t="shared" ref="AG76:AG89" si="96">-U76*M76</f>
        <v>-10620.211272231651</v>
      </c>
      <c r="AH76" s="5">
        <f t="shared" si="76"/>
        <v>209602.81458401811</v>
      </c>
      <c r="AI76" s="42">
        <f t="shared" si="91"/>
        <v>0</v>
      </c>
      <c r="AJ76" s="42">
        <f t="shared" si="94"/>
        <v>24304.451514533488</v>
      </c>
      <c r="AK76" s="42">
        <f t="shared" si="89"/>
        <v>233907.2660985516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282261.64425860957</v>
      </c>
      <c r="K77" s="11">
        <f t="shared" si="79"/>
        <v>2822.6164425860957</v>
      </c>
      <c r="L77" s="24">
        <f t="shared" si="85"/>
        <v>31044.209392189019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H'!$B$136:$AV$256, 10)</f>
        <v>21.556829800546758</v>
      </c>
      <c r="S77" s="46">
        <f>VLOOKUP(I77, '[1]Lapse Rates'!$A$4:$F$24, 4)</f>
        <v>1.5750323E-3</v>
      </c>
      <c r="T77" s="33">
        <f t="shared" si="95"/>
        <v>0.88658462061992238</v>
      </c>
      <c r="U77" s="33">
        <f t="shared" si="86"/>
        <v>1.9111953770485985E-2</v>
      </c>
      <c r="V77" s="39">
        <f t="shared" si="81"/>
        <v>1.3963994141596237E-3</v>
      </c>
      <c r="W77" s="32">
        <f t="shared" si="87"/>
        <v>0.86607626743527677</v>
      </c>
      <c r="X77" s="32"/>
      <c r="Y77" s="5">
        <f t="shared" si="92"/>
        <v>0</v>
      </c>
      <c r="Z77" s="5">
        <f t="shared" si="82"/>
        <v>5.3392696949131526</v>
      </c>
      <c r="AA77" s="5">
        <f t="shared" si="88"/>
        <v>0</v>
      </c>
      <c r="AB77" s="5">
        <f t="shared" si="73"/>
        <v>5.2157624446127926</v>
      </c>
      <c r="AC77" s="32"/>
      <c r="AD77" s="5">
        <f t="shared" si="93"/>
        <v>244460.1112996405</v>
      </c>
      <c r="AE77" s="5">
        <f t="shared" si="75"/>
        <v>-2444.6011129964049</v>
      </c>
      <c r="AF77" s="5">
        <f t="shared" si="75"/>
        <v>-26886.652995866229</v>
      </c>
      <c r="AG77" s="5">
        <f t="shared" si="96"/>
        <v>-11509.772807246005</v>
      </c>
      <c r="AH77" s="5">
        <f t="shared" si="76"/>
        <v>203619.08438353185</v>
      </c>
      <c r="AI77" s="42">
        <f t="shared" si="91"/>
        <v>0</v>
      </c>
      <c r="AJ77" s="42">
        <f t="shared" si="94"/>
        <v>23742.245331666858</v>
      </c>
      <c r="AK77" s="42">
        <f t="shared" si="89"/>
        <v>227361.32971519872</v>
      </c>
    </row>
    <row r="78" spans="1:39" ht="15" x14ac:dyDescent="0.2">
      <c r="A78" s="12"/>
      <c r="B78" s="13">
        <v>1</v>
      </c>
      <c r="C78" s="10">
        <f>$H$68*0.14+$B$81</f>
        <v>39512.058719947308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282261.64425860957</v>
      </c>
      <c r="K78" s="11">
        <f t="shared" si="79"/>
        <v>2822.6164425860957</v>
      </c>
      <c r="L78" s="24">
        <f t="shared" si="85"/>
        <v>31044.209392189019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H'!$B$136:$AV$256, 10)</f>
        <v>23.965081692248667</v>
      </c>
      <c r="S78" s="46">
        <f>VLOOKUP(I78, '[1]Lapse Rates'!$A$4:$F$24, 4)</f>
        <v>1.4424080000000001E-3</v>
      </c>
      <c r="T78" s="33">
        <f t="shared" si="95"/>
        <v>0.86607626743527677</v>
      </c>
      <c r="U78" s="33">
        <f t="shared" si="86"/>
        <v>2.0755588500804212E-2</v>
      </c>
      <c r="V78" s="39">
        <f t="shared" si="81"/>
        <v>1.2492353367587828E-3</v>
      </c>
      <c r="W78" s="32">
        <f t="shared" si="87"/>
        <v>0.8440714435977138</v>
      </c>
      <c r="X78" s="32"/>
      <c r="Y78" s="5">
        <f t="shared" si="92"/>
        <v>0</v>
      </c>
      <c r="Z78" s="5">
        <f t="shared" si="82"/>
        <v>5.2157624446127926</v>
      </c>
      <c r="AA78" s="5">
        <f t="shared" si="88"/>
        <v>0</v>
      </c>
      <c r="AB78" s="5">
        <f t="shared" si="73"/>
        <v>5.0832430140640756</v>
      </c>
      <c r="AC78" s="32"/>
      <c r="AD78" s="5">
        <f t="shared" si="93"/>
        <v>238248.99354162891</v>
      </c>
      <c r="AE78" s="5">
        <f t="shared" si="75"/>
        <v>-2382.4899354162894</v>
      </c>
      <c r="AF78" s="5">
        <f t="shared" si="75"/>
        <v>-26203.53063701469</v>
      </c>
      <c r="AG78" s="5">
        <f t="shared" si="96"/>
        <v>-12499.617307250821</v>
      </c>
      <c r="AH78" s="5">
        <f t="shared" si="76"/>
        <v>197163.35566194711</v>
      </c>
      <c r="AI78" s="42">
        <f t="shared" si="91"/>
        <v>0</v>
      </c>
      <c r="AJ78" s="42">
        <f t="shared" si="94"/>
        <v>23139.015670065277</v>
      </c>
      <c r="AK78" s="42">
        <f t="shared" si="89"/>
        <v>220302.37133201238</v>
      </c>
    </row>
    <row r="79" spans="1:39" ht="15" x14ac:dyDescent="0.2">
      <c r="A79" s="12"/>
      <c r="B79" s="70" t="s">
        <v>49</v>
      </c>
      <c r="C79" s="10">
        <f>$H$68*0.11+$B$81</f>
        <v>31044.209392189019</v>
      </c>
      <c r="D79" s="1"/>
      <c r="E79" s="1"/>
      <c r="F79" s="1"/>
      <c r="I79" s="2">
        <f t="shared" si="78"/>
        <v>10</v>
      </c>
      <c r="J79" s="11">
        <f t="shared" si="68"/>
        <v>282261.64425860957</v>
      </c>
      <c r="K79" s="11">
        <f t="shared" si="79"/>
        <v>2822.6164425860957</v>
      </c>
      <c r="L79" s="24">
        <f t="shared" si="85"/>
        <v>31044.209392189019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H'!$B$136:$AV$256, 10)</f>
        <v>26.833268149104072</v>
      </c>
      <c r="S79" s="46">
        <f>VLOOKUP(I79, '[1]Lapse Rates'!$A$4:$F$24, 4)</f>
        <v>1.4007732E-3</v>
      </c>
      <c r="T79" s="33">
        <f t="shared" si="95"/>
        <v>0.8440714435977138</v>
      </c>
      <c r="U79" s="33">
        <f t="shared" si="86"/>
        <v>2.2649195383058828E-2</v>
      </c>
      <c r="V79" s="39">
        <f t="shared" si="81"/>
        <v>1.182352657076989E-3</v>
      </c>
      <c r="W79" s="32">
        <f t="shared" si="87"/>
        <v>0.82023989555757804</v>
      </c>
      <c r="X79" s="32"/>
      <c r="Y79" s="5">
        <f t="shared" si="92"/>
        <v>0</v>
      </c>
      <c r="Z79" s="5">
        <f t="shared" si="82"/>
        <v>5.0832430140640756</v>
      </c>
      <c r="AA79" s="5">
        <f t="shared" si="88"/>
        <v>0</v>
      </c>
      <c r="AB79" s="5">
        <f t="shared" si="73"/>
        <v>4.9397225206174467</v>
      </c>
      <c r="AC79" s="32"/>
      <c r="AD79" s="5">
        <f t="shared" si="93"/>
        <v>231522.26160659216</v>
      </c>
      <c r="AE79" s="5">
        <f t="shared" si="75"/>
        <v>-2315.2226160659216</v>
      </c>
      <c r="AF79" s="5">
        <f t="shared" si="75"/>
        <v>-25463.699069516704</v>
      </c>
      <c r="AG79" s="5">
        <f t="shared" si="96"/>
        <v>-13640.002286344135</v>
      </c>
      <c r="AH79" s="5">
        <f>SUM(AD79:AG79)</f>
        <v>190103.3376346654</v>
      </c>
      <c r="AI79" s="42">
        <f t="shared" si="91"/>
        <v>0</v>
      </c>
      <c r="AJ79" s="42">
        <f t="shared" si="94"/>
        <v>22485.709191110305</v>
      </c>
      <c r="AK79" s="42">
        <f t="shared" si="89"/>
        <v>212589.0468257757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282261.64425860957</v>
      </c>
      <c r="K80" s="11">
        <f t="shared" si="79"/>
        <v>2822.6164425860957</v>
      </c>
      <c r="L80" s="24">
        <f t="shared" si="85"/>
        <v>31044.209392189019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H'!$B$136:$AV$256, 10)</f>
        <v>30.141015556462492</v>
      </c>
      <c r="S80" s="46">
        <f>VLOOKUP(I80, '[1]Lapse Rates'!$A$4:$F$24, 4)</f>
        <v>1.2298243999999999E-3</v>
      </c>
      <c r="T80" s="33">
        <f t="shared" si="95"/>
        <v>0.82023989555757804</v>
      </c>
      <c r="U80" s="33">
        <f t="shared" si="86"/>
        <v>2.4722863452032128E-2</v>
      </c>
      <c r="V80" s="39">
        <f t="shared" si="81"/>
        <v>1.0087510374101611E-3</v>
      </c>
      <c r="W80" s="32">
        <f t="shared" si="87"/>
        <v>0.79450828106813576</v>
      </c>
      <c r="X80" s="31"/>
      <c r="Y80" s="5">
        <f t="shared" si="92"/>
        <v>0</v>
      </c>
      <c r="Z80" s="5">
        <f t="shared" si="82"/>
        <v>4.9397225206174467</v>
      </c>
      <c r="AA80" s="5">
        <f t="shared" si="88"/>
        <v>0</v>
      </c>
      <c r="AB80" s="5">
        <f t="shared" si="73"/>
        <v>4.7847592759938236</v>
      </c>
      <c r="AC80" s="32"/>
      <c r="AD80" s="5">
        <f t="shared" si="93"/>
        <v>224259.21379137351</v>
      </c>
      <c r="AE80" s="5">
        <f t="shared" si="75"/>
        <v>-2242.5921379137353</v>
      </c>
      <c r="AF80" s="5">
        <f t="shared" si="75"/>
        <v>-24664.881441307374</v>
      </c>
      <c r="AG80" s="5">
        <f t="shared" si="96"/>
        <v>-14888.825333853856</v>
      </c>
      <c r="AH80" s="5">
        <f t="shared" ref="AH80:AH89" si="97">SUM(AD80:AG80)</f>
        <v>182462.91487829853</v>
      </c>
      <c r="AI80" s="42">
        <f t="shared" si="91"/>
        <v>0</v>
      </c>
      <c r="AJ80" s="42">
        <f t="shared" si="94"/>
        <v>21780.315170983678</v>
      </c>
      <c r="AK80" s="42">
        <f t="shared" ref="AK80:AK89" si="98">SUM(AH80:AJ80)</f>
        <v>204243.2300492822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282261.64425860957</v>
      </c>
      <c r="K81" s="11">
        <f t="shared" si="79"/>
        <v>2822.6164425860957</v>
      </c>
      <c r="L81" s="24">
        <f t="shared" si="85"/>
        <v>31044.209392189019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H'!$B$136:$AV$256, 10)</f>
        <v>33.9402860767809</v>
      </c>
      <c r="S81" s="46">
        <f>VLOOKUP(I81, '[1]Lapse Rates'!$A$4:$F$24, 4)</f>
        <v>1.0984558E-3</v>
      </c>
      <c r="T81" s="33">
        <f t="shared" si="95"/>
        <v>0.79450828106813576</v>
      </c>
      <c r="U81" s="33">
        <f t="shared" si="86"/>
        <v>2.6965838349823974E-2</v>
      </c>
      <c r="V81" s="39">
        <f t="shared" si="81"/>
        <v>8.7273222948732387E-4</v>
      </c>
      <c r="W81" s="32">
        <f t="shared" si="87"/>
        <v>0.76666971048882449</v>
      </c>
      <c r="X81" s="31"/>
      <c r="Y81" s="5">
        <f t="shared" si="92"/>
        <v>0</v>
      </c>
      <c r="Z81" s="5">
        <f t="shared" si="82"/>
        <v>4.7847592759938236</v>
      </c>
      <c r="AA81" s="5">
        <f t="shared" si="88"/>
        <v>0</v>
      </c>
      <c r="AB81" s="5">
        <f t="shared" si="73"/>
        <v>4.617107330779743</v>
      </c>
      <c r="AC81" s="32"/>
      <c r="AD81" s="5">
        <f t="shared" si="93"/>
        <v>216401.45308584775</v>
      </c>
      <c r="AE81" s="5">
        <f t="shared" si="75"/>
        <v>-2164.0145308584774</v>
      </c>
      <c r="AF81" s="5">
        <f t="shared" si="75"/>
        <v>-23800.655027064</v>
      </c>
      <c r="AG81" s="5">
        <f t="shared" si="96"/>
        <v>-16239.609863576143</v>
      </c>
      <c r="AH81" s="5">
        <f t="shared" si="97"/>
        <v>174197.17366434913</v>
      </c>
      <c r="AI81" s="42">
        <f t="shared" si="91"/>
        <v>0</v>
      </c>
      <c r="AJ81" s="42">
        <f t="shared" si="94"/>
        <v>21017.162107129421</v>
      </c>
      <c r="AK81" s="42">
        <f t="shared" si="98"/>
        <v>195214.33577147854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282261.64425860957</v>
      </c>
      <c r="K82" s="11">
        <f t="shared" si="79"/>
        <v>2822.6164425860957</v>
      </c>
      <c r="L82" s="24">
        <f t="shared" si="85"/>
        <v>31044.209392189019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H'!$B$136:$AV$256, 10)</f>
        <v>38.329256810430223</v>
      </c>
      <c r="S82" s="46">
        <f>VLOOKUP(I82, '[1]Lapse Rates'!$A$4:$F$24, 4)</f>
        <v>9.9047419999999994E-4</v>
      </c>
      <c r="T82" s="33">
        <f t="shared" si="95"/>
        <v>0.76666971048882449</v>
      </c>
      <c r="U82" s="33">
        <f t="shared" si="86"/>
        <v>2.9385880222104345E-2</v>
      </c>
      <c r="V82" s="39">
        <f t="shared" si="81"/>
        <v>7.5936656816064996E-4</v>
      </c>
      <c r="W82" s="32">
        <f t="shared" si="87"/>
        <v>0.73652446369855951</v>
      </c>
      <c r="X82" s="31"/>
      <c r="Y82" s="5">
        <f t="shared" si="92"/>
        <v>0</v>
      </c>
      <c r="Z82" s="5">
        <f t="shared" si="82"/>
        <v>4.617107330779743</v>
      </c>
      <c r="AA82" s="5">
        <f t="shared" si="88"/>
        <v>0</v>
      </c>
      <c r="AB82" s="5">
        <f t="shared" si="73"/>
        <v>4.4355639124871979</v>
      </c>
      <c r="AC82" s="32"/>
      <c r="AD82" s="5">
        <f t="shared" si="93"/>
        <v>207892.60616024601</v>
      </c>
      <c r="AE82" s="5">
        <f t="shared" si="75"/>
        <v>-2078.9260616024599</v>
      </c>
      <c r="AF82" s="5">
        <f t="shared" si="75"/>
        <v>-22864.8196735278</v>
      </c>
      <c r="AG82" s="5">
        <f t="shared" si="96"/>
        <v>-17697.029260277679</v>
      </c>
      <c r="AH82" s="5">
        <f t="shared" si="97"/>
        <v>165251.83116483808</v>
      </c>
      <c r="AI82" s="42">
        <f t="shared" si="91"/>
        <v>0</v>
      </c>
      <c r="AJ82" s="42">
        <f t="shared" si="94"/>
        <v>20190.774955906087</v>
      </c>
      <c r="AK82" s="42">
        <f t="shared" si="98"/>
        <v>185442.60612074417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282261.64425860957</v>
      </c>
      <c r="K83" s="11">
        <f t="shared" si="79"/>
        <v>2822.6164425860957</v>
      </c>
      <c r="L83" s="24">
        <f t="shared" si="85"/>
        <v>31044.209392189019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H'!$B$136:$AV$256, 10)</f>
        <v>43.237243924976184</v>
      </c>
      <c r="S83" s="46">
        <f>VLOOKUP(I83, '[1]Lapse Rates'!$A$4:$F$24, 4)</f>
        <v>9.2791330000000004E-4</v>
      </c>
      <c r="T83" s="33">
        <f t="shared" si="95"/>
        <v>0.73652446369855951</v>
      </c>
      <c r="U83" s="33">
        <f t="shared" si="86"/>
        <v>3.1845287893646886E-2</v>
      </c>
      <c r="V83" s="39">
        <f t="shared" si="81"/>
        <v>6.8343084564126064E-4</v>
      </c>
      <c r="W83" s="32">
        <f t="shared" si="87"/>
        <v>0.70399574495927131</v>
      </c>
      <c r="X83" s="31"/>
      <c r="Y83" s="5">
        <f t="shared" si="92"/>
        <v>0</v>
      </c>
      <c r="Z83" s="5">
        <f t="shared" si="82"/>
        <v>4.4355639124871979</v>
      </c>
      <c r="AA83" s="5">
        <f t="shared" si="88"/>
        <v>0</v>
      </c>
      <c r="AB83" s="5">
        <f t="shared" si="73"/>
        <v>4.2396665349107696</v>
      </c>
      <c r="AC83" s="32"/>
      <c r="AD83" s="5">
        <f t="shared" si="93"/>
        <v>198710.99652326867</v>
      </c>
      <c r="AE83" s="5">
        <f t="shared" si="75"/>
        <v>-1987.1099652326866</v>
      </c>
      <c r="AF83" s="5">
        <f t="shared" si="75"/>
        <v>-21854.991317725715</v>
      </c>
      <c r="AG83" s="5">
        <f t="shared" si="96"/>
        <v>-19178.155882903069</v>
      </c>
      <c r="AH83" s="5">
        <f t="shared" si="97"/>
        <v>155690.7393574072</v>
      </c>
      <c r="AI83" s="42">
        <f t="shared" si="91"/>
        <v>0</v>
      </c>
      <c r="AJ83" s="42">
        <f t="shared" si="94"/>
        <v>19299.048400163145</v>
      </c>
      <c r="AK83" s="42">
        <f t="shared" si="98"/>
        <v>174989.78775757036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282261.64425860957</v>
      </c>
      <c r="K84" s="11">
        <f t="shared" si="79"/>
        <v>2822.6164425860957</v>
      </c>
      <c r="L84" s="24">
        <f t="shared" si="85"/>
        <v>31044.209392189019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H'!$B$136:$AV$256, 10)</f>
        <v>48.699355991230767</v>
      </c>
      <c r="S84" s="46">
        <f>VLOOKUP(I84, '[1]Lapse Rates'!$A$4:$F$24, 4)</f>
        <v>7.1178370000000003E-4</v>
      </c>
      <c r="T84" s="33">
        <f t="shared" si="95"/>
        <v>0.70399574495927131</v>
      </c>
      <c r="U84" s="33">
        <f t="shared" si="86"/>
        <v>3.4284139400083256E-2</v>
      </c>
      <c r="V84" s="39">
        <f t="shared" si="81"/>
        <v>5.0109269613136649E-4</v>
      </c>
      <c r="W84" s="32">
        <f t="shared" si="87"/>
        <v>0.66921051286305666</v>
      </c>
      <c r="X84" s="31"/>
      <c r="Y84" s="5">
        <f t="shared" si="92"/>
        <v>0</v>
      </c>
      <c r="Z84" s="5">
        <f t="shared" si="82"/>
        <v>4.2396665349107696</v>
      </c>
      <c r="AA84" s="5">
        <f t="shared" si="88"/>
        <v>0</v>
      </c>
      <c r="AB84" s="5">
        <f t="shared" si="73"/>
        <v>4.0301797795100578</v>
      </c>
      <c r="AC84" s="32"/>
      <c r="AD84" s="5">
        <f t="shared" si="93"/>
        <v>188892.45971587376</v>
      </c>
      <c r="AE84" s="5">
        <f t="shared" si="75"/>
        <v>-1888.9245971587377</v>
      </c>
      <c r="AF84" s="5">
        <f t="shared" si="75"/>
        <v>-20775.111288774933</v>
      </c>
      <c r="AG84" s="5">
        <f t="shared" si="96"/>
        <v>-20646.90298677274</v>
      </c>
      <c r="AH84" s="5">
        <f t="shared" si="97"/>
        <v>145581.52084316735</v>
      </c>
      <c r="AI84" s="42">
        <f t="shared" si="91"/>
        <v>0</v>
      </c>
      <c r="AJ84" s="42">
        <f t="shared" si="94"/>
        <v>18345.46270643302</v>
      </c>
      <c r="AK84" s="42">
        <f t="shared" si="98"/>
        <v>163926.98354960038</v>
      </c>
    </row>
    <row r="85" spans="1:37" ht="15" x14ac:dyDescent="0.2">
      <c r="I85" s="2">
        <f t="shared" si="78"/>
        <v>16</v>
      </c>
      <c r="J85" s="11">
        <f t="shared" si="68"/>
        <v>282261.64425860957</v>
      </c>
      <c r="K85" s="11">
        <f t="shared" si="79"/>
        <v>2822.6164425860957</v>
      </c>
      <c r="L85" s="24">
        <f t="shared" si="85"/>
        <v>31044.209392189019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H'!$B$136:$AV$256, 10)</f>
        <v>54.661705989974401</v>
      </c>
      <c r="S85" s="46">
        <f>VLOOKUP(I85, '[1]Lapse Rates'!$A$4:$F$24, 4)</f>
        <v>6.4944269999999999E-4</v>
      </c>
      <c r="T85" s="33">
        <f t="shared" si="95"/>
        <v>0.66921051286305666</v>
      </c>
      <c r="U85" s="33">
        <f t="shared" si="86"/>
        <v>3.6580188299520387E-2</v>
      </c>
      <c r="V85" s="39">
        <f t="shared" si="81"/>
        <v>4.3461388234216822E-4</v>
      </c>
      <c r="W85" s="32">
        <f t="shared" si="87"/>
        <v>0.63219571068119407</v>
      </c>
      <c r="X85" s="31"/>
      <c r="Y85" s="5">
        <f t="shared" si="92"/>
        <v>0</v>
      </c>
      <c r="Z85" s="5">
        <f t="shared" si="82"/>
        <v>4.0301797795100578</v>
      </c>
      <c r="AA85" s="5">
        <f t="shared" si="88"/>
        <v>0</v>
      </c>
      <c r="AB85" s="5">
        <f t="shared" si="73"/>
        <v>3.8072659064782481</v>
      </c>
      <c r="AC85" s="32"/>
      <c r="AD85" s="5">
        <f t="shared" si="93"/>
        <v>178444.60079011405</v>
      </c>
      <c r="AE85" s="5">
        <f t="shared" si="75"/>
        <v>-1784.4460079011405</v>
      </c>
      <c r="AF85" s="5">
        <f t="shared" si="75"/>
        <v>-19626.016019230738</v>
      </c>
      <c r="AG85" s="5">
        <f t="shared" si="96"/>
        <v>-22029.650219431864</v>
      </c>
      <c r="AH85" s="5">
        <f t="shared" si="97"/>
        <v>135004.48854355031</v>
      </c>
      <c r="AI85" s="42">
        <f t="shared" si="91"/>
        <v>0</v>
      </c>
      <c r="AJ85" s="42">
        <f t="shared" si="94"/>
        <v>17330.756544771459</v>
      </c>
      <c r="AK85" s="42">
        <f t="shared" si="98"/>
        <v>152335.24508832177</v>
      </c>
    </row>
    <row r="86" spans="1:37" ht="15" x14ac:dyDescent="0.2">
      <c r="I86" s="2">
        <f t="shared" si="78"/>
        <v>17</v>
      </c>
      <c r="J86" s="11">
        <f t="shared" si="68"/>
        <v>282261.64425860957</v>
      </c>
      <c r="K86" s="11">
        <f t="shared" si="79"/>
        <v>2822.6164425860957</v>
      </c>
      <c r="L86" s="24">
        <f t="shared" si="85"/>
        <v>31044.209392189019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H'!$B$136:$AV$256, 10)</f>
        <v>61.216296656290638</v>
      </c>
      <c r="S86" s="46">
        <f>VLOOKUP(I86, '[1]Lapse Rates'!$A$4:$F$24, 4)</f>
        <v>5.2983399999999997E-4</v>
      </c>
      <c r="T86" s="33">
        <f t="shared" si="95"/>
        <v>0.63219571068119407</v>
      </c>
      <c r="U86" s="33">
        <f t="shared" si="86"/>
        <v>3.8700680169894461E-2</v>
      </c>
      <c r="V86" s="39">
        <f t="shared" si="81"/>
        <v>3.3495878217305977E-4</v>
      </c>
      <c r="W86" s="32">
        <f t="shared" si="87"/>
        <v>0.59316007172912655</v>
      </c>
      <c r="X86" s="31"/>
      <c r="Y86" s="5">
        <f t="shared" si="92"/>
        <v>0</v>
      </c>
      <c r="Z86" s="5">
        <f t="shared" si="82"/>
        <v>3.8072659064782481</v>
      </c>
      <c r="AA86" s="5">
        <f t="shared" si="88"/>
        <v>0</v>
      </c>
      <c r="AB86" s="5">
        <f t="shared" si="73"/>
        <v>3.5721819683736014</v>
      </c>
      <c r="AC86" s="32"/>
      <c r="AD86" s="5">
        <f t="shared" si="93"/>
        <v>167426.33715481806</v>
      </c>
      <c r="AE86" s="5">
        <f t="shared" si="75"/>
        <v>-1674.2633715481804</v>
      </c>
      <c r="AF86" s="5">
        <f t="shared" si="75"/>
        <v>-18414.185469844862</v>
      </c>
      <c r="AG86" s="5">
        <f t="shared" si="96"/>
        <v>-23306.671918035372</v>
      </c>
      <c r="AH86" s="5">
        <f t="shared" si="97"/>
        <v>124031.21639538964</v>
      </c>
      <c r="AI86" s="42">
        <f t="shared" si="91"/>
        <v>0</v>
      </c>
      <c r="AJ86" s="42">
        <f t="shared" si="94"/>
        <v>16260.651930924201</v>
      </c>
      <c r="AK86" s="42">
        <f t="shared" si="98"/>
        <v>140291.86832631385</v>
      </c>
    </row>
    <row r="87" spans="1:37" ht="15" x14ac:dyDescent="0.2">
      <c r="I87" s="2">
        <f t="shared" si="78"/>
        <v>18</v>
      </c>
      <c r="J87" s="11">
        <f t="shared" si="68"/>
        <v>282261.64425860957</v>
      </c>
      <c r="K87" s="11">
        <f t="shared" si="79"/>
        <v>2822.6164425860957</v>
      </c>
      <c r="L87" s="24">
        <f t="shared" si="85"/>
        <v>31044.209392189019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H'!$B$136:$AV$256, 10)</f>
        <v>68.591061526571465</v>
      </c>
      <c r="S87" s="46">
        <f>VLOOKUP(I87, '[1]Lapse Rates'!$A$4:$F$24, 4)</f>
        <v>4.565131E-4</v>
      </c>
      <c r="T87" s="33">
        <f t="shared" si="95"/>
        <v>0.59316007172912655</v>
      </c>
      <c r="U87" s="33">
        <f t="shared" si="86"/>
        <v>4.0685478975078064E-2</v>
      </c>
      <c r="V87" s="39">
        <f t="shared" si="81"/>
        <v>2.707853431412859E-4</v>
      </c>
      <c r="W87" s="32">
        <f t="shared" si="87"/>
        <v>0.55220380741090724</v>
      </c>
      <c r="X87" s="31"/>
      <c r="Y87" s="5">
        <f t="shared" si="92"/>
        <v>0</v>
      </c>
      <c r="Z87" s="5">
        <f t="shared" si="92"/>
        <v>3.5721819683736014</v>
      </c>
      <c r="AA87" s="5">
        <f t="shared" si="88"/>
        <v>0</v>
      </c>
      <c r="AB87" s="5">
        <f t="shared" si="73"/>
        <v>3.3255314673326324</v>
      </c>
      <c r="AC87" s="32"/>
      <c r="AD87" s="5">
        <f t="shared" si="93"/>
        <v>155865.95464566725</v>
      </c>
      <c r="AE87" s="5">
        <f t="shared" si="75"/>
        <v>-1558.6595464566724</v>
      </c>
      <c r="AF87" s="5">
        <f t="shared" si="75"/>
        <v>-17142.730624428223</v>
      </c>
      <c r="AG87" s="5">
        <f t="shared" si="96"/>
        <v>-24501.975317682289</v>
      </c>
      <c r="AH87" s="5">
        <f t="shared" si="97"/>
        <v>112662.58915710007</v>
      </c>
      <c r="AI87" s="42">
        <f t="shared" si="91"/>
        <v>0</v>
      </c>
      <c r="AJ87" s="42">
        <f t="shared" si="94"/>
        <v>15137.896080283655</v>
      </c>
      <c r="AK87" s="42">
        <f t="shared" si="98"/>
        <v>127800.48523738372</v>
      </c>
    </row>
    <row r="88" spans="1:37" ht="15" x14ac:dyDescent="0.2">
      <c r="I88" s="2">
        <f t="shared" si="78"/>
        <v>19</v>
      </c>
      <c r="J88" s="11">
        <f t="shared" si="68"/>
        <v>282261.64425860957</v>
      </c>
      <c r="K88" s="11">
        <f t="shared" si="79"/>
        <v>2822.6164425860957</v>
      </c>
      <c r="L88" s="24">
        <f t="shared" si="85"/>
        <v>31044.209392189019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H'!$B$136:$AV$256, 10)</f>
        <v>76.878389001130145</v>
      </c>
      <c r="S88" s="46">
        <f>VLOOKUP(I88, '[1]Lapse Rates'!$A$4:$F$24, 4)</f>
        <v>3.5534066900000001E-2</v>
      </c>
      <c r="T88" s="33">
        <f t="shared" si="95"/>
        <v>0.55220380741090724</v>
      </c>
      <c r="U88" s="33">
        <f t="shared" si="86"/>
        <v>4.2452539114040878E-2</v>
      </c>
      <c r="V88" s="39">
        <f t="shared" si="81"/>
        <v>1.9622047034973895E-2</v>
      </c>
      <c r="W88" s="32">
        <f t="shared" si="87"/>
        <v>0.49012922126189246</v>
      </c>
      <c r="X88" s="31"/>
      <c r="Y88" s="5">
        <f t="shared" si="92"/>
        <v>0</v>
      </c>
      <c r="Z88" s="5">
        <f t="shared" si="92"/>
        <v>3.3255314673326324</v>
      </c>
      <c r="AA88" s="5">
        <f t="shared" si="88"/>
        <v>0</v>
      </c>
      <c r="AB88" s="5">
        <f t="shared" si="73"/>
        <v>2.9517003079132822</v>
      </c>
      <c r="AC88" s="32"/>
      <c r="AD88" s="5">
        <f t="shared" si="93"/>
        <v>138344.67989257362</v>
      </c>
      <c r="AE88" s="5">
        <f t="shared" si="75"/>
        <v>-1383.4467989257362</v>
      </c>
      <c r="AF88" s="5">
        <f t="shared" si="75"/>
        <v>-15215.674174084732</v>
      </c>
      <c r="AG88" s="5">
        <f t="shared" si="96"/>
        <v>-25566.150178109725</v>
      </c>
      <c r="AH88" s="5">
        <f t="shared" si="97"/>
        <v>96179.40874145343</v>
      </c>
      <c r="AI88" s="42">
        <f t="shared" si="91"/>
        <v>0</v>
      </c>
      <c r="AJ88" s="42">
        <f t="shared" si="94"/>
        <v>13436.223201123805</v>
      </c>
      <c r="AK88" s="42">
        <f t="shared" si="98"/>
        <v>109615.63194257724</v>
      </c>
    </row>
    <row r="89" spans="1:37" ht="15" x14ac:dyDescent="0.2">
      <c r="I89" s="2">
        <f t="shared" si="78"/>
        <v>20</v>
      </c>
      <c r="J89" s="11">
        <f t="shared" si="68"/>
        <v>282261.64425860957</v>
      </c>
      <c r="K89" s="11">
        <f t="shared" si="79"/>
        <v>2822.6164425860957</v>
      </c>
      <c r="L89" s="24">
        <f t="shared" si="85"/>
        <v>31044.209392189019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H'!$B$136:$AV$256, 10)</f>
        <v>86.225444930980473</v>
      </c>
      <c r="S89" s="46">
        <f>VLOOKUP(I89, '[1]Lapse Rates'!$A$4:$F$24, 4)</f>
        <v>0</v>
      </c>
      <c r="T89" s="33">
        <f t="shared" si="95"/>
        <v>0.49012922126189246</v>
      </c>
      <c r="U89" s="33">
        <f t="shared" si="86"/>
        <v>4.226161017698165E-2</v>
      </c>
      <c r="V89" s="39">
        <f t="shared" si="81"/>
        <v>0</v>
      </c>
      <c r="W89" s="32">
        <f t="shared" si="87"/>
        <v>0.4478676110849108</v>
      </c>
      <c r="X89" s="31"/>
      <c r="Y89" s="5">
        <f t="shared" si="92"/>
        <v>0</v>
      </c>
      <c r="Z89" s="5">
        <f t="shared" si="92"/>
        <v>2.9517003079132822</v>
      </c>
      <c r="AA89" s="5">
        <f t="shared" si="88"/>
        <v>0</v>
      </c>
      <c r="AB89" s="5">
        <f t="shared" si="73"/>
        <v>2.6971886355605474</v>
      </c>
      <c r="AC89" s="32"/>
      <c r="AD89" s="5">
        <f>$W89*J89</f>
        <v>126415.8483150024</v>
      </c>
      <c r="AE89" s="5">
        <f t="shared" si="75"/>
        <v>-1264.158483150024</v>
      </c>
      <c r="AF89" s="5">
        <f t="shared" si="75"/>
        <v>-13903.695898499447</v>
      </c>
      <c r="AG89" s="5">
        <f t="shared" si="96"/>
        <v>-25451.167235273482</v>
      </c>
      <c r="AH89" s="5">
        <f t="shared" si="97"/>
        <v>85796.826698079443</v>
      </c>
      <c r="AI89" s="42">
        <f t="shared" si="91"/>
        <v>0</v>
      </c>
      <c r="AJ89" s="42">
        <f t="shared" si="94"/>
        <v>12277.670334304925</v>
      </c>
      <c r="AK89" s="42">
        <f t="shared" si="98"/>
        <v>98074.497032384374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4654141.6641719695</v>
      </c>
      <c r="AE92" s="21">
        <f t="shared" ref="AE92:AK92" si="99">SUM(AE69:AE89)</f>
        <v>-153839.55645849169</v>
      </c>
      <c r="AF92" s="21">
        <f t="shared" si="99"/>
        <v>-489729.64734685136</v>
      </c>
      <c r="AG92" s="21">
        <f t="shared" si="99"/>
        <v>-306616.4503670155</v>
      </c>
      <c r="AH92" s="21">
        <f t="shared" si="99"/>
        <v>3703956.0099996119</v>
      </c>
      <c r="AI92" s="21">
        <f t="shared" si="99"/>
        <v>0</v>
      </c>
      <c r="AJ92" s="21">
        <f t="shared" si="99"/>
        <v>424875.19312473678</v>
      </c>
      <c r="AK92" s="21">
        <f t="shared" si="99"/>
        <v>4128831.2031243485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2355953.9742726046</v>
      </c>
      <c r="AE94" s="21">
        <f t="shared" ref="AE94:AK94" si="100">AE69+NPV($D$6,AE70:AE89)</f>
        <v>-131106.38252977832</v>
      </c>
      <c r="AF94" s="21">
        <f t="shared" si="100"/>
        <v>-239701.55251104262</v>
      </c>
      <c r="AG94" s="21">
        <f t="shared" si="100"/>
        <v>-105156.131658817</v>
      </c>
      <c r="AH94" s="21">
        <f t="shared" si="100"/>
        <v>1879989.9075729663</v>
      </c>
      <c r="AI94" s="21">
        <f t="shared" si="100"/>
        <v>0</v>
      </c>
      <c r="AJ94" s="21">
        <f t="shared" si="100"/>
        <v>201648.08188546079</v>
      </c>
      <c r="AK94" s="21">
        <f t="shared" si="100"/>
        <v>2081637.9894584273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3475413.2839361802</v>
      </c>
      <c r="AE96" s="21">
        <f t="shared" ref="AE96:AK96" si="101">AE69+NPV($D$7,AE70:AE89)</f>
        <v>-142150.11361597743</v>
      </c>
      <c r="AF96" s="21">
        <f t="shared" si="101"/>
        <v>-361164.70816278161</v>
      </c>
      <c r="AG96" s="21">
        <f t="shared" si="101"/>
        <v>-197141.60244065773</v>
      </c>
      <c r="AH96" s="21">
        <f t="shared" si="101"/>
        <v>2774956.8597167623</v>
      </c>
      <c r="AI96" s="21">
        <f t="shared" si="101"/>
        <v>0</v>
      </c>
      <c r="AJ96" s="21">
        <f t="shared" si="101"/>
        <v>310386.0903549869</v>
      </c>
      <c r="AK96" s="21">
        <f t="shared" si="101"/>
        <v>3085342.9500717502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258431.03719025955</v>
      </c>
    </row>
    <row r="101" spans="1:39" x14ac:dyDescent="0.15">
      <c r="G101" s="49" t="s">
        <v>112</v>
      </c>
      <c r="I101" s="1">
        <v>0</v>
      </c>
      <c r="J101" s="11">
        <f>H$100</f>
        <v>258431.03719025955</v>
      </c>
      <c r="K101" s="11">
        <f>J101*$C$10</f>
        <v>103372.41487610382</v>
      </c>
      <c r="L101" s="24">
        <f>$C$110</f>
        <v>36179.225286749832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258431.03719025955</v>
      </c>
      <c r="AE101" s="5">
        <f>-$W101*K101</f>
        <v>-103372.41487610382</v>
      </c>
      <c r="AF101" s="5">
        <f>-$W101*L101</f>
        <v>-36179.225286749832</v>
      </c>
      <c r="AG101" s="5"/>
      <c r="AH101" s="5">
        <f>SUM(AD101:AG101)</f>
        <v>118879.39702740591</v>
      </c>
      <c r="AI101" s="42">
        <f>Y101-AA101</f>
        <v>0</v>
      </c>
      <c r="AJ101" s="42"/>
      <c r="AK101" s="42">
        <f>SUM(AH101:AJ101)</f>
        <v>118879.39702740591</v>
      </c>
      <c r="AL101" s="6" t="s">
        <v>39</v>
      </c>
      <c r="AM101" s="36">
        <f>AK128</f>
        <v>2823824.5651179631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258431.03719025955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H'!$B$136:$AV$256, 13)</f>
        <v>10.869364823782776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1.0869364823782776E-2</v>
      </c>
      <c r="V102" s="39">
        <f>MIN(S102*T102,T102-U102)</f>
        <v>2.6703721500000001E-3</v>
      </c>
      <c r="W102" s="32">
        <f>T102-SUM(U102:V102)</f>
        <v>0.98646026302621725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5.9407497774201579</v>
      </c>
      <c r="AC102" s="32"/>
      <c r="AD102" s="5">
        <f t="shared" ref="AD102:AD104" si="109">$W102*J102</f>
        <v>254931.94892084156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-6545.8467084618769</v>
      </c>
      <c r="AH102" s="5">
        <f t="shared" ref="AH102:AH110" si="111">SUM(AD102:AG102)</f>
        <v>248386.10221237969</v>
      </c>
      <c r="AI102" s="42">
        <f>-M102*$W101*(N102-N101)/1000</f>
        <v>0</v>
      </c>
      <c r="AJ102" s="42">
        <f>$D$6*SUM(Y102:Z102,AD102:AE102)</f>
        <v>25009.414975783558</v>
      </c>
      <c r="AK102" s="42">
        <f t="shared" ref="AK102" si="112">SUM(AH102:AJ102)</f>
        <v>273395.51718816324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258431.03719025955</v>
      </c>
      <c r="K103" s="11">
        <f t="shared" ref="K103:K121" si="115">J103*$C$11</f>
        <v>2584.3103719025958</v>
      </c>
      <c r="L103" s="24">
        <f>$C$111</f>
        <v>28426.294171042045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H'!$B$136:$AV$256, 13)</f>
        <v>11.937001423612994</v>
      </c>
      <c r="S103" s="46">
        <f>VLOOKUP(I103, '[1]Lapse Rates'!$A$4:$F$24, 4)</f>
        <v>2.4152155999999998E-3</v>
      </c>
      <c r="T103" s="33">
        <f t="shared" ref="T103:T105" si="116">W102</f>
        <v>0.98646026302621725</v>
      </c>
      <c r="U103" s="33">
        <f>T103*R103/1000</f>
        <v>1.1775377564081603E-2</v>
      </c>
      <c r="V103" s="39">
        <f t="shared" ref="V103:V121" si="117">MIN(S103*T103,T103-U103)</f>
        <v>2.3825142160410228E-3</v>
      </c>
      <c r="W103" s="32">
        <f>T103-SUM(U103:V103)</f>
        <v>0.97230237124609464</v>
      </c>
      <c r="X103" s="32"/>
      <c r="Y103" s="5">
        <f t="shared" ref="Y103:Z118" si="118">AA102</f>
        <v>0</v>
      </c>
      <c r="Z103" s="5">
        <f t="shared" si="118"/>
        <v>5.9407497774201579</v>
      </c>
      <c r="AA103" s="5">
        <f>O103*W103</f>
        <v>0</v>
      </c>
      <c r="AB103" s="5">
        <f t="shared" si="108"/>
        <v>5.855486847331643</v>
      </c>
      <c r="AC103" s="32"/>
      <c r="AD103" s="5">
        <f t="shared" si="109"/>
        <v>251273.11026367702</v>
      </c>
      <c r="AE103" s="5">
        <f t="shared" si="110"/>
        <v>-2512.7311026367706</v>
      </c>
      <c r="AF103" s="5">
        <f t="shared" si="110"/>
        <v>-27638.953228243219</v>
      </c>
      <c r="AG103" s="5">
        <f t="shared" ref="AG103:AG106" si="119">-U103*M103</f>
        <v>-7091.4738550392995</v>
      </c>
      <c r="AH103" s="5">
        <f t="shared" si="111"/>
        <v>214029.95207775771</v>
      </c>
      <c r="AI103" s="42">
        <f>-M103*($W102*N103-$W101*N102)/1000</f>
        <v>0</v>
      </c>
      <c r="AJ103" s="42">
        <f t="shared" ref="AJ103:AJ104" si="120">$D$6*SUM(Y103:Z103,AD103:AE103)</f>
        <v>24403.975983251214</v>
      </c>
      <c r="AK103" s="42">
        <f>SUM(AH103:AJ103)</f>
        <v>238433.92806100892</v>
      </c>
      <c r="AL103" s="48" t="s">
        <v>59</v>
      </c>
      <c r="AM103" s="54">
        <f>AK128/AD128</f>
        <v>0.88401415441117737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258431.03719025955</v>
      </c>
      <c r="K104" s="11">
        <f t="shared" si="115"/>
        <v>2584.3103719025958</v>
      </c>
      <c r="L104" s="24">
        <f t="shared" ref="L104:L121" si="121">$C$111</f>
        <v>28426.294171042045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H'!$B$136:$AV$256, 13)</f>
        <v>13.077142094392281</v>
      </c>
      <c r="S104" s="46">
        <f>VLOOKUP(I104, '[1]Lapse Rates'!$A$4:$F$24, 4)</f>
        <v>2.3963082999999999E-3</v>
      </c>
      <c r="T104" s="33">
        <f t="shared" si="116"/>
        <v>0.97230237124609464</v>
      </c>
      <c r="U104" s="33">
        <f t="shared" ref="U104:U121" si="122">T104*R104/1000</f>
        <v>1.2714936267499736E-2</v>
      </c>
      <c r="V104" s="39">
        <f t="shared" si="117"/>
        <v>2.3299362423266977E-3</v>
      </c>
      <c r="W104" s="32">
        <f t="shared" ref="W104:W121" si="123">T104-SUM(U104:V104)</f>
        <v>0.9572574987362682</v>
      </c>
      <c r="X104" s="32"/>
      <c r="Y104" s="5">
        <f t="shared" si="118"/>
        <v>0</v>
      </c>
      <c r="Z104" s="5">
        <f t="shared" si="118"/>
        <v>5.855486847331643</v>
      </c>
      <c r="AA104" s="5">
        <f t="shared" ref="AA104:AA121" si="124">O104*W104</f>
        <v>0</v>
      </c>
      <c r="AB104" s="5">
        <f t="shared" si="108"/>
        <v>5.7648822620644404</v>
      </c>
      <c r="AC104" s="32"/>
      <c r="AD104" s="5">
        <f t="shared" si="109"/>
        <v>247385.04825656736</v>
      </c>
      <c r="AE104" s="5">
        <f t="shared" si="110"/>
        <v>-2473.8504825656737</v>
      </c>
      <c r="AF104" s="5">
        <f>-$W104*L104</f>
        <v>-27211.28325651307</v>
      </c>
      <c r="AG104" s="5">
        <f t="shared" si="119"/>
        <v>-7657.3033534400984</v>
      </c>
      <c r="AH104" s="5">
        <f t="shared" si="111"/>
        <v>210042.61116404852</v>
      </c>
      <c r="AI104" s="42">
        <f>-M104*($W103*N104-$W102*N103)/1000</f>
        <v>0</v>
      </c>
      <c r="AJ104" s="42">
        <f t="shared" si="120"/>
        <v>24026.36292488929</v>
      </c>
      <c r="AK104" s="42">
        <f t="shared" ref="AK104:AK111" si="125">SUM(AH104:AJ104)</f>
        <v>234068.9740889378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258431.03719025955</v>
      </c>
      <c r="K105" s="11">
        <f t="shared" si="115"/>
        <v>2584.3103719025958</v>
      </c>
      <c r="L105" s="24">
        <f t="shared" si="121"/>
        <v>28426.294171042045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H'!$B$136:$AV$256, 13)</f>
        <v>14.289989813640258</v>
      </c>
      <c r="S105" s="46">
        <f>VLOOKUP(I105, '[1]Lapse Rates'!$A$4:$F$24, 4)</f>
        <v>2.1941491999999999E-3</v>
      </c>
      <c r="T105" s="33">
        <f t="shared" si="116"/>
        <v>0.9572574987362682</v>
      </c>
      <c r="U105" s="33">
        <f t="shared" si="122"/>
        <v>1.3679199905972024E-2</v>
      </c>
      <c r="V105" s="39">
        <f t="shared" si="117"/>
        <v>2.1003657750461838E-3</v>
      </c>
      <c r="W105" s="32">
        <f t="shared" si="123"/>
        <v>0.94147793305524996</v>
      </c>
      <c r="X105" s="32"/>
      <c r="Y105" s="5">
        <f>AA104</f>
        <v>0</v>
      </c>
      <c r="Z105" s="5">
        <f t="shared" si="118"/>
        <v>5.7648822620644404</v>
      </c>
      <c r="AA105" s="5">
        <f t="shared" si="124"/>
        <v>0</v>
      </c>
      <c r="AB105" s="5">
        <f t="shared" si="108"/>
        <v>5.669853141459301</v>
      </c>
      <c r="AC105" s="32"/>
      <c r="AD105" s="5">
        <f>$W105*J105</f>
        <v>243307.11873121001</v>
      </c>
      <c r="AE105" s="5">
        <f t="shared" si="110"/>
        <v>-2433.0711873121004</v>
      </c>
      <c r="AF105" s="5">
        <f t="shared" si="110"/>
        <v>-26762.728680573164</v>
      </c>
      <c r="AG105" s="5">
        <f t="shared" si="119"/>
        <v>-8238.010880173626</v>
      </c>
      <c r="AH105" s="5">
        <f t="shared" si="111"/>
        <v>205873.30798315111</v>
      </c>
      <c r="AI105" s="42">
        <f t="shared" ref="AI105:AI121" si="127">-M105*($W104*N105-$W103*N104)/1000</f>
        <v>0</v>
      </c>
      <c r="AJ105" s="42">
        <f>$D$6*SUM(Y105:Z105,AD105:AE105)</f>
        <v>23630.309599006294</v>
      </c>
      <c r="AK105" s="42">
        <f t="shared" si="125"/>
        <v>229503.6175821574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258431.03719025955</v>
      </c>
      <c r="K106" s="11">
        <f t="shared" si="115"/>
        <v>2584.3103719025958</v>
      </c>
      <c r="L106" s="24">
        <f t="shared" si="121"/>
        <v>28426.294171042045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H'!$B$136:$AV$256, 13)</f>
        <v>15.655145977436572</v>
      </c>
      <c r="S106" s="46">
        <f>VLOOKUP(I106, '[1]Lapse Rates'!$A$4:$F$24, 4)</f>
        <v>1.9313649E-3</v>
      </c>
      <c r="T106" s="33">
        <f>W105</f>
        <v>0.94147793305524996</v>
      </c>
      <c r="U106" s="33">
        <f t="shared" si="122"/>
        <v>1.4738974476515194E-2</v>
      </c>
      <c r="V106" s="39">
        <f t="shared" si="117"/>
        <v>1.8183374340274595E-3</v>
      </c>
      <c r="W106" s="32">
        <f t="shared" si="123"/>
        <v>0.9249206211447073</v>
      </c>
      <c r="X106" s="32"/>
      <c r="Y106" s="5">
        <f t="shared" ref="Y106:Z121" si="128">AA105</f>
        <v>0</v>
      </c>
      <c r="Z106" s="5">
        <f t="shared" si="118"/>
        <v>5.669853141459301</v>
      </c>
      <c r="AA106" s="5">
        <f t="shared" si="124"/>
        <v>0</v>
      </c>
      <c r="AB106" s="5">
        <f t="shared" si="108"/>
        <v>5.5701402075135595</v>
      </c>
      <c r="AC106" s="32"/>
      <c r="AD106" s="5">
        <f t="shared" ref="AD106:AD120" si="129">$W106*J106</f>
        <v>239028.19544108582</v>
      </c>
      <c r="AE106" s="5">
        <f t="shared" si="110"/>
        <v>-2390.2819544108584</v>
      </c>
      <c r="AF106" s="5">
        <f t="shared" si="110"/>
        <v>-26292.065661522382</v>
      </c>
      <c r="AG106" s="5">
        <f t="shared" si="119"/>
        <v>-8876.2378600172688</v>
      </c>
      <c r="AH106" s="5">
        <f t="shared" si="111"/>
        <v>201469.60996513529</v>
      </c>
      <c r="AI106" s="42">
        <f t="shared" si="127"/>
        <v>0</v>
      </c>
      <c r="AJ106" s="42">
        <f t="shared" ref="AJ106:AJ121" si="130">$D$6*SUM(Y106:Z106,AD106:AE106)</f>
        <v>23214.735525635992</v>
      </c>
      <c r="AK106" s="42">
        <f t="shared" si="125"/>
        <v>224684.34549077129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258431.03719025955</v>
      </c>
      <c r="K107" s="11">
        <f t="shared" si="115"/>
        <v>2584.3103719025958</v>
      </c>
      <c r="L107" s="24">
        <f t="shared" si="121"/>
        <v>28426.294171042045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H'!$B$136:$AV$256, 13)</f>
        <v>17.194182159092321</v>
      </c>
      <c r="S107" s="46">
        <f>VLOOKUP(I107, '[1]Lapse Rates'!$A$4:$F$24, 4)</f>
        <v>1.9726812000000001E-3</v>
      </c>
      <c r="T107" s="33">
        <f t="shared" ref="T107:T121" si="131">W106</f>
        <v>0.9249206211447073</v>
      </c>
      <c r="U107" s="33">
        <f t="shared" si="122"/>
        <v>1.5903253642662915E-2</v>
      </c>
      <c r="V107" s="39">
        <f t="shared" si="117"/>
        <v>1.8245735208244865E-3</v>
      </c>
      <c r="W107" s="32">
        <f t="shared" si="123"/>
        <v>0.90719279398121988</v>
      </c>
      <c r="X107" s="32"/>
      <c r="Y107" s="5">
        <f t="shared" si="128"/>
        <v>0</v>
      </c>
      <c r="Z107" s="5">
        <f t="shared" si="118"/>
        <v>5.5701402075135595</v>
      </c>
      <c r="AA107" s="5">
        <f t="shared" si="124"/>
        <v>0</v>
      </c>
      <c r="AB107" s="5">
        <f t="shared" si="108"/>
        <v>5.4633780912651604</v>
      </c>
      <c r="AC107" s="32"/>
      <c r="AD107" s="5">
        <f t="shared" si="129"/>
        <v>234446.7746800961</v>
      </c>
      <c r="AE107" s="5">
        <f t="shared" si="110"/>
        <v>-2344.4677468009613</v>
      </c>
      <c r="AF107" s="5">
        <f t="shared" si="110"/>
        <v>-25788.129231559698</v>
      </c>
      <c r="AG107" s="5">
        <f>-U107*M107</f>
        <v>-9577.4005379672453</v>
      </c>
      <c r="AH107" s="5">
        <f t="shared" si="111"/>
        <v>196736.77716376822</v>
      </c>
      <c r="AI107" s="42">
        <f t="shared" si="127"/>
        <v>0</v>
      </c>
      <c r="AJ107" s="42">
        <f t="shared" si="130"/>
        <v>22769.78274091061</v>
      </c>
      <c r="AK107" s="42">
        <f t="shared" si="125"/>
        <v>219506.55990467884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258431.03719025955</v>
      </c>
      <c r="K108" s="11">
        <f t="shared" si="115"/>
        <v>2584.3103719025958</v>
      </c>
      <c r="L108" s="24">
        <f t="shared" si="121"/>
        <v>28426.294171042045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H'!$B$136:$AV$256, 13)</f>
        <v>18.956880831879296</v>
      </c>
      <c r="S108" s="46">
        <f>VLOOKUP(I108, '[1]Lapse Rates'!$A$4:$F$24, 4)</f>
        <v>1.7228968999999999E-3</v>
      </c>
      <c r="T108" s="33">
        <f t="shared" si="131"/>
        <v>0.90719279398121988</v>
      </c>
      <c r="U108" s="33">
        <f t="shared" si="122"/>
        <v>1.7197545687041613E-2</v>
      </c>
      <c r="V108" s="39">
        <f t="shared" si="117"/>
        <v>1.5629996524525822E-3</v>
      </c>
      <c r="W108" s="32">
        <f t="shared" si="123"/>
        <v>0.88843224864172565</v>
      </c>
      <c r="X108" s="32"/>
      <c r="Y108" s="5">
        <f t="shared" si="128"/>
        <v>0</v>
      </c>
      <c r="Z108" s="5">
        <f t="shared" si="118"/>
        <v>5.4633780912651604</v>
      </c>
      <c r="AA108" s="5">
        <f t="shared" si="124"/>
        <v>0</v>
      </c>
      <c r="AB108" s="5">
        <f t="shared" si="108"/>
        <v>5.3503966466725776</v>
      </c>
      <c r="AC108" s="32"/>
      <c r="AD108" s="5">
        <f t="shared" si="129"/>
        <v>229598.46748975571</v>
      </c>
      <c r="AE108" s="5">
        <f t="shared" si="110"/>
        <v>-2295.9846748975574</v>
      </c>
      <c r="AF108" s="5">
        <f t="shared" si="110"/>
        <v>-25254.836450930063</v>
      </c>
      <c r="AG108" s="5">
        <f t="shared" ref="AG108:AG121" si="132">-U108*M108</f>
        <v>-10356.860741561384</v>
      </c>
      <c r="AH108" s="5">
        <f t="shared" si="111"/>
        <v>191690.78562236667</v>
      </c>
      <c r="AI108" s="42">
        <f t="shared" si="127"/>
        <v>0</v>
      </c>
      <c r="AJ108" s="42">
        <f t="shared" si="130"/>
        <v>22298.909521528338</v>
      </c>
      <c r="AK108" s="42">
        <f t="shared" si="125"/>
        <v>213989.69514389502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258431.03719025955</v>
      </c>
      <c r="K109" s="11">
        <f t="shared" si="115"/>
        <v>2584.3103719025958</v>
      </c>
      <c r="L109" s="24">
        <f t="shared" si="121"/>
        <v>28426.294171042045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H'!$B$136:$AV$256, 13)</f>
        <v>20.989544805795525</v>
      </c>
      <c r="S109" s="46">
        <f>VLOOKUP(I109, '[1]Lapse Rates'!$A$4:$F$24, 4)</f>
        <v>1.5750323E-3</v>
      </c>
      <c r="T109" s="33">
        <f t="shared" si="131"/>
        <v>0.88843224864172565</v>
      </c>
      <c r="U109" s="33">
        <f t="shared" si="122"/>
        <v>1.8647788489779171E-2</v>
      </c>
      <c r="V109" s="39">
        <f t="shared" si="117"/>
        <v>1.399309487972349E-3</v>
      </c>
      <c r="W109" s="32">
        <f t="shared" si="123"/>
        <v>0.86838515066397415</v>
      </c>
      <c r="X109" s="32"/>
      <c r="Y109" s="5">
        <f t="shared" si="128"/>
        <v>0</v>
      </c>
      <c r="Z109" s="5">
        <f t="shared" si="118"/>
        <v>5.3503966466725776</v>
      </c>
      <c r="AA109" s="5">
        <f t="shared" si="124"/>
        <v>0</v>
      </c>
      <c r="AB109" s="5">
        <f t="shared" si="108"/>
        <v>5.2296672089921445</v>
      </c>
      <c r="AC109" s="32"/>
      <c r="AD109" s="5">
        <f t="shared" si="129"/>
        <v>224417.67516671066</v>
      </c>
      <c r="AE109" s="5">
        <f t="shared" si="110"/>
        <v>-2244.1767516671066</v>
      </c>
      <c r="AF109" s="5">
        <f t="shared" si="110"/>
        <v>-24684.971746538798</v>
      </c>
      <c r="AG109" s="5">
        <f t="shared" si="132"/>
        <v>-11230.23901441122</v>
      </c>
      <c r="AH109" s="5">
        <f t="shared" si="111"/>
        <v>186258.28765409352</v>
      </c>
      <c r="AI109" s="42">
        <f t="shared" si="127"/>
        <v>0</v>
      </c>
      <c r="AJ109" s="42">
        <f t="shared" si="130"/>
        <v>21795.745068426811</v>
      </c>
      <c r="AK109" s="42">
        <f t="shared" si="125"/>
        <v>208054.03272252035</v>
      </c>
    </row>
    <row r="110" spans="1:39" ht="15" x14ac:dyDescent="0.2">
      <c r="A110" s="12"/>
      <c r="B110" s="13">
        <v>1</v>
      </c>
      <c r="C110" s="10">
        <f>$H$100*0.14+$B$113</f>
        <v>36179.225286749832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258431.03719025955</v>
      </c>
      <c r="K110" s="11">
        <f t="shared" si="115"/>
        <v>2584.3103719025958</v>
      </c>
      <c r="L110" s="24">
        <f t="shared" si="121"/>
        <v>28426.294171042045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H'!$B$136:$AV$256, 13)</f>
        <v>23.334421647715811</v>
      </c>
      <c r="S110" s="46">
        <f>VLOOKUP(I110, '[1]Lapse Rates'!$A$4:$F$24, 4)</f>
        <v>1.4424080000000001E-3</v>
      </c>
      <c r="T110" s="33">
        <f t="shared" si="131"/>
        <v>0.86838515066397415</v>
      </c>
      <c r="U110" s="33">
        <f t="shared" si="122"/>
        <v>2.0263265258208395E-2</v>
      </c>
      <c r="V110" s="39">
        <f t="shared" si="117"/>
        <v>1.2525656883989216E-3</v>
      </c>
      <c r="W110" s="32">
        <f t="shared" si="123"/>
        <v>0.84686931971736679</v>
      </c>
      <c r="X110" s="32"/>
      <c r="Y110" s="5">
        <f t="shared" si="128"/>
        <v>0</v>
      </c>
      <c r="Z110" s="5">
        <f t="shared" si="118"/>
        <v>5.2296672089921445</v>
      </c>
      <c r="AA110" s="5">
        <f t="shared" si="124"/>
        <v>0</v>
      </c>
      <c r="AB110" s="5">
        <f t="shared" si="108"/>
        <v>5.100092635440701</v>
      </c>
      <c r="AC110" s="32"/>
      <c r="AD110" s="5">
        <f t="shared" si="129"/>
        <v>218857.31665916863</v>
      </c>
      <c r="AE110" s="5">
        <f t="shared" si="110"/>
        <v>-2188.5731665916865</v>
      </c>
      <c r="AF110" s="5">
        <f t="shared" si="110"/>
        <v>-24073.356406716124</v>
      </c>
      <c r="AG110" s="5">
        <f t="shared" si="132"/>
        <v>-12203.125973185583</v>
      </c>
      <c r="AH110" s="5">
        <f t="shared" si="111"/>
        <v>180392.26111267522</v>
      </c>
      <c r="AI110" s="42">
        <f t="shared" si="127"/>
        <v>0</v>
      </c>
      <c r="AJ110" s="42">
        <f t="shared" si="130"/>
        <v>21255.716766975002</v>
      </c>
      <c r="AK110" s="42">
        <f t="shared" si="125"/>
        <v>201647.97787965022</v>
      </c>
    </row>
    <row r="111" spans="1:39" ht="15" x14ac:dyDescent="0.2">
      <c r="A111" s="12"/>
      <c r="B111" s="70" t="s">
        <v>49</v>
      </c>
      <c r="C111" s="10">
        <f>$H$100*0.11+$B$113</f>
        <v>28426.294171042045</v>
      </c>
      <c r="D111" s="1"/>
      <c r="E111" s="1"/>
      <c r="F111" s="1"/>
      <c r="I111" s="2">
        <f t="shared" si="113"/>
        <v>10</v>
      </c>
      <c r="J111" s="11">
        <f t="shared" si="114"/>
        <v>258431.03719025955</v>
      </c>
      <c r="K111" s="11">
        <f t="shared" si="115"/>
        <v>2584.3103719025958</v>
      </c>
      <c r="L111" s="24">
        <f t="shared" si="121"/>
        <v>28426.294171042045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H'!$B$136:$AV$256, 13)</f>
        <v>26.127129513601336</v>
      </c>
      <c r="S111" s="46">
        <f>VLOOKUP(I111, '[1]Lapse Rates'!$A$4:$F$24, 4)</f>
        <v>1.4007732E-3</v>
      </c>
      <c r="T111" s="33">
        <f t="shared" si="131"/>
        <v>0.84686931971736679</v>
      </c>
      <c r="U111" s="33">
        <f t="shared" si="122"/>
        <v>2.21262643973511E-2</v>
      </c>
      <c r="V111" s="39">
        <f t="shared" si="117"/>
        <v>1.1862718469623189E-3</v>
      </c>
      <c r="W111" s="32">
        <f t="shared" si="123"/>
        <v>0.82355678347305339</v>
      </c>
      <c r="X111" s="32"/>
      <c r="Y111" s="5">
        <f t="shared" si="128"/>
        <v>0</v>
      </c>
      <c r="Z111" s="5">
        <f t="shared" si="118"/>
        <v>5.100092635440701</v>
      </c>
      <c r="AA111" s="5">
        <f t="shared" si="124"/>
        <v>0</v>
      </c>
      <c r="AB111" s="5">
        <f t="shared" si="108"/>
        <v>4.9596977815419345</v>
      </c>
      <c r="AC111" s="32"/>
      <c r="AD111" s="5">
        <f t="shared" si="129"/>
        <v>212832.6337380152</v>
      </c>
      <c r="AE111" s="5">
        <f t="shared" si="110"/>
        <v>-2128.3263373801519</v>
      </c>
      <c r="AF111" s="5">
        <f t="shared" si="110"/>
        <v>-23410.667393562195</v>
      </c>
      <c r="AG111" s="5">
        <f t="shared" si="132"/>
        <v>-13325.078081752356</v>
      </c>
      <c r="AH111" s="5">
        <f>SUM(AD111:AG111)</f>
        <v>173968.56192532048</v>
      </c>
      <c r="AI111" s="42">
        <f t="shared" si="127"/>
        <v>0</v>
      </c>
      <c r="AJ111" s="42">
        <f t="shared" si="130"/>
        <v>20670.592875089835</v>
      </c>
      <c r="AK111" s="42">
        <f t="shared" si="125"/>
        <v>194639.15480041032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258431.03719025955</v>
      </c>
      <c r="K112" s="11">
        <f t="shared" si="115"/>
        <v>2584.3103719025958</v>
      </c>
      <c r="L112" s="24">
        <f t="shared" si="121"/>
        <v>28426.294171042045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H'!$B$136:$AV$256, 13)</f>
        <v>29.347830936555585</v>
      </c>
      <c r="S112" s="46">
        <f>VLOOKUP(I112, '[1]Lapse Rates'!$A$4:$F$24, 4)</f>
        <v>1.2298243999999999E-3</v>
      </c>
      <c r="T112" s="33">
        <f t="shared" si="131"/>
        <v>0.82355678347305339</v>
      </c>
      <c r="U112" s="33">
        <f t="shared" si="122"/>
        <v>2.4169605248020688E-2</v>
      </c>
      <c r="V112" s="39">
        <f t="shared" si="117"/>
        <v>1.0128302271006778E-3</v>
      </c>
      <c r="W112" s="32">
        <f t="shared" si="123"/>
        <v>0.79837434799793205</v>
      </c>
      <c r="X112" s="31"/>
      <c r="Y112" s="5">
        <f t="shared" si="128"/>
        <v>0</v>
      </c>
      <c r="Z112" s="5">
        <f t="shared" si="118"/>
        <v>4.9596977815419345</v>
      </c>
      <c r="AA112" s="5">
        <f t="shared" si="124"/>
        <v>0</v>
      </c>
      <c r="AB112" s="5">
        <f t="shared" si="108"/>
        <v>4.8080418522044663</v>
      </c>
      <c r="AC112" s="32"/>
      <c r="AD112" s="5">
        <f t="shared" si="129"/>
        <v>206324.7108192028</v>
      </c>
      <c r="AE112" s="5">
        <f t="shared" si="110"/>
        <v>-2063.247108192028</v>
      </c>
      <c r="AF112" s="5">
        <f t="shared" si="110"/>
        <v>-22694.824074803109</v>
      </c>
      <c r="AG112" s="5">
        <f t="shared" si="132"/>
        <v>-14555.63719891025</v>
      </c>
      <c r="AH112" s="5">
        <f t="shared" ref="AH112:AH121" si="133">SUM(AD112:AG112)</f>
        <v>167011.0024372974</v>
      </c>
      <c r="AI112" s="42">
        <f t="shared" si="127"/>
        <v>0</v>
      </c>
      <c r="AJ112" s="42">
        <f t="shared" si="130"/>
        <v>20038.536136402527</v>
      </c>
      <c r="AK112" s="42">
        <f t="shared" ref="AK112:AK121" si="134">SUM(AH112:AJ112)</f>
        <v>187049.53857369992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258431.03719025955</v>
      </c>
      <c r="K113" s="11">
        <f t="shared" si="115"/>
        <v>2584.3103719025958</v>
      </c>
      <c r="L113" s="24">
        <f t="shared" si="121"/>
        <v>28426.294171042045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H'!$B$136:$AV$256, 13)</f>
        <v>33.047120653707722</v>
      </c>
      <c r="S113" s="46">
        <f>VLOOKUP(I113, '[1]Lapse Rates'!$A$4:$F$24, 4)</f>
        <v>1.0984558E-3</v>
      </c>
      <c r="T113" s="33">
        <f t="shared" si="131"/>
        <v>0.79837434799793205</v>
      </c>
      <c r="U113" s="33">
        <f t="shared" si="122"/>
        <v>2.6383973405112896E-2</v>
      </c>
      <c r="V113" s="39">
        <f t="shared" si="117"/>
        <v>8.7697893312954688E-4</v>
      </c>
      <c r="W113" s="32">
        <f t="shared" si="123"/>
        <v>0.77111339565968962</v>
      </c>
      <c r="X113" s="31"/>
      <c r="Y113" s="5">
        <f t="shared" si="128"/>
        <v>0</v>
      </c>
      <c r="Z113" s="5">
        <f t="shared" si="118"/>
        <v>4.8080418522044663</v>
      </c>
      <c r="AA113" s="5">
        <f t="shared" si="124"/>
        <v>0</v>
      </c>
      <c r="AB113" s="5">
        <f t="shared" si="108"/>
        <v>4.6438684915473925</v>
      </c>
      <c r="AC113" s="32"/>
      <c r="AD113" s="5">
        <f t="shared" si="129"/>
        <v>199279.63463163658</v>
      </c>
      <c r="AE113" s="5">
        <f t="shared" si="110"/>
        <v>-1992.796346316366</v>
      </c>
      <c r="AF113" s="5">
        <f t="shared" si="110"/>
        <v>-21919.896224253473</v>
      </c>
      <c r="AG113" s="5">
        <f t="shared" si="132"/>
        <v>-15889.193919787735</v>
      </c>
      <c r="AH113" s="5">
        <f t="shared" si="133"/>
        <v>159477.74814127901</v>
      </c>
      <c r="AI113" s="42">
        <f t="shared" si="127"/>
        <v>0</v>
      </c>
      <c r="AJ113" s="42">
        <f t="shared" si="130"/>
        <v>19354.310504695615</v>
      </c>
      <c r="AK113" s="42">
        <f t="shared" si="134"/>
        <v>178832.05864597461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258431.03719025955</v>
      </c>
      <c r="K114" s="11">
        <f t="shared" si="115"/>
        <v>2584.3103719025958</v>
      </c>
      <c r="L114" s="24">
        <f t="shared" si="121"/>
        <v>28426.294171042045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H'!$B$136:$AV$256, 13)</f>
        <v>37.320592157524167</v>
      </c>
      <c r="S114" s="46">
        <f>VLOOKUP(I114, '[1]Lapse Rates'!$A$4:$F$24, 4)</f>
        <v>9.9047419999999994E-4</v>
      </c>
      <c r="T114" s="33">
        <f t="shared" si="131"/>
        <v>0.77111339565968962</v>
      </c>
      <c r="U114" s="33">
        <f t="shared" si="122"/>
        <v>2.8778408546618842E-2</v>
      </c>
      <c r="V114" s="39">
        <f t="shared" si="117"/>
        <v>7.6376792367531445E-4</v>
      </c>
      <c r="W114" s="32">
        <f t="shared" si="123"/>
        <v>0.7415712191893955</v>
      </c>
      <c r="X114" s="31"/>
      <c r="Y114" s="5">
        <f t="shared" si="128"/>
        <v>0</v>
      </c>
      <c r="Z114" s="5">
        <f t="shared" si="118"/>
        <v>4.6438684915473925</v>
      </c>
      <c r="AA114" s="5">
        <f t="shared" si="124"/>
        <v>0</v>
      </c>
      <c r="AB114" s="5">
        <f t="shared" si="108"/>
        <v>4.4659569376121047</v>
      </c>
      <c r="AC114" s="32"/>
      <c r="AD114" s="5">
        <f t="shared" si="129"/>
        <v>191645.01932556077</v>
      </c>
      <c r="AE114" s="5">
        <f t="shared" si="110"/>
        <v>-1916.4501932556082</v>
      </c>
      <c r="AF114" s="5">
        <f t="shared" si="110"/>
        <v>-21080.121625456057</v>
      </c>
      <c r="AG114" s="5">
        <f t="shared" si="132"/>
        <v>-17331.192200621717</v>
      </c>
      <c r="AH114" s="5">
        <f t="shared" si="133"/>
        <v>151317.25530622739</v>
      </c>
      <c r="AI114" s="42">
        <f t="shared" si="127"/>
        <v>0</v>
      </c>
      <c r="AJ114" s="42">
        <f t="shared" si="130"/>
        <v>18612.828195378159</v>
      </c>
      <c r="AK114" s="42">
        <f t="shared" si="134"/>
        <v>169930.08350160555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258431.03719025955</v>
      </c>
      <c r="K115" s="11">
        <f t="shared" si="115"/>
        <v>2584.3103719025958</v>
      </c>
      <c r="L115" s="24">
        <f t="shared" si="121"/>
        <v>28426.294171042045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H'!$B$136:$AV$256, 13)</f>
        <v>42.099421716424182</v>
      </c>
      <c r="S115" s="46">
        <f>VLOOKUP(I115, '[1]Lapse Rates'!$A$4:$F$24, 4)</f>
        <v>9.2791330000000004E-4</v>
      </c>
      <c r="T115" s="33">
        <f t="shared" si="131"/>
        <v>0.7415712191893955</v>
      </c>
      <c r="U115" s="33">
        <f t="shared" si="122"/>
        <v>3.1219719489417194E-2</v>
      </c>
      <c r="V115" s="39">
        <f t="shared" si="117"/>
        <v>6.8811379718305532E-4</v>
      </c>
      <c r="W115" s="32">
        <f t="shared" si="123"/>
        <v>0.70966338590279521</v>
      </c>
      <c r="X115" s="31"/>
      <c r="Y115" s="5">
        <f t="shared" si="128"/>
        <v>0</v>
      </c>
      <c r="Z115" s="5">
        <f t="shared" si="118"/>
        <v>4.4659569376121047</v>
      </c>
      <c r="AA115" s="5">
        <f t="shared" si="124"/>
        <v>0</v>
      </c>
      <c r="AB115" s="5">
        <f t="shared" si="108"/>
        <v>4.2737987122885448</v>
      </c>
      <c r="AC115" s="32"/>
      <c r="AD115" s="5">
        <f t="shared" si="129"/>
        <v>183399.04487481079</v>
      </c>
      <c r="AE115" s="5">
        <f t="shared" si="110"/>
        <v>-1833.9904487481081</v>
      </c>
      <c r="AF115" s="5">
        <f t="shared" si="110"/>
        <v>-20173.100170090591</v>
      </c>
      <c r="AG115" s="5">
        <f t="shared" si="132"/>
        <v>-18801.420448392226</v>
      </c>
      <c r="AH115" s="5">
        <f t="shared" si="133"/>
        <v>142590.53380757986</v>
      </c>
      <c r="AI115" s="42">
        <f t="shared" si="127"/>
        <v>0</v>
      </c>
      <c r="AJ115" s="42">
        <f t="shared" si="130"/>
        <v>17811.969949572329</v>
      </c>
      <c r="AK115" s="42">
        <f t="shared" si="134"/>
        <v>160402.50375715218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258431.03719025955</v>
      </c>
      <c r="K116" s="11">
        <f t="shared" si="115"/>
        <v>2584.3103719025958</v>
      </c>
      <c r="L116" s="24">
        <f t="shared" si="121"/>
        <v>28426.294171042045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H'!$B$136:$AV$256, 13)</f>
        <v>47.417793991461544</v>
      </c>
      <c r="S116" s="46">
        <f>VLOOKUP(I116, '[1]Lapse Rates'!$A$4:$F$24, 4)</f>
        <v>7.1178370000000003E-4</v>
      </c>
      <c r="T116" s="33">
        <f t="shared" si="131"/>
        <v>0.70966338590279521</v>
      </c>
      <c r="U116" s="33">
        <f t="shared" si="122"/>
        <v>3.365067223602182E-2</v>
      </c>
      <c r="V116" s="39">
        <f t="shared" si="117"/>
        <v>5.0512683057241949E-4</v>
      </c>
      <c r="W116" s="32">
        <f t="shared" si="123"/>
        <v>0.67550758683620094</v>
      </c>
      <c r="X116" s="31"/>
      <c r="Y116" s="5">
        <f t="shared" si="128"/>
        <v>0</v>
      </c>
      <c r="Z116" s="5">
        <f t="shared" si="118"/>
        <v>4.2737987122885448</v>
      </c>
      <c r="AA116" s="5">
        <f t="shared" si="124"/>
        <v>0</v>
      </c>
      <c r="AB116" s="5">
        <f t="shared" si="108"/>
        <v>4.0681025851277841</v>
      </c>
      <c r="AC116" s="32"/>
      <c r="AD116" s="5">
        <f t="shared" si="129"/>
        <v>174572.12629596872</v>
      </c>
      <c r="AE116" s="5">
        <f t="shared" si="110"/>
        <v>-1745.7212629596875</v>
      </c>
      <c r="AF116" s="5">
        <f t="shared" si="110"/>
        <v>-19202.177378176577</v>
      </c>
      <c r="AG116" s="5">
        <f t="shared" si="132"/>
        <v>-20265.410690027184</v>
      </c>
      <c r="AH116" s="5">
        <f t="shared" si="133"/>
        <v>133358.8169648053</v>
      </c>
      <c r="AI116" s="42">
        <f t="shared" si="127"/>
        <v>0</v>
      </c>
      <c r="AJ116" s="42">
        <f t="shared" si="130"/>
        <v>16954.689593391864</v>
      </c>
      <c r="AK116" s="42">
        <f t="shared" si="134"/>
        <v>150313.50655819717</v>
      </c>
    </row>
    <row r="117" spans="1:37" ht="15" x14ac:dyDescent="0.2">
      <c r="I117" s="2">
        <f t="shared" si="113"/>
        <v>16</v>
      </c>
      <c r="J117" s="11">
        <f t="shared" si="114"/>
        <v>258431.03719025955</v>
      </c>
      <c r="K117" s="11">
        <f t="shared" si="115"/>
        <v>2584.3103719025958</v>
      </c>
      <c r="L117" s="24">
        <f t="shared" si="121"/>
        <v>28426.294171042045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H'!$B$136:$AV$256, 13)</f>
        <v>53.223240042869818</v>
      </c>
      <c r="S117" s="46">
        <f>VLOOKUP(I117, '[1]Lapse Rates'!$A$4:$F$24, 4)</f>
        <v>6.4944269999999999E-4</v>
      </c>
      <c r="T117" s="33">
        <f t="shared" si="131"/>
        <v>0.67550758683620094</v>
      </c>
      <c r="U117" s="33">
        <f t="shared" si="122"/>
        <v>3.5952702444962854E-2</v>
      </c>
      <c r="V117" s="39">
        <f t="shared" si="117"/>
        <v>4.3870347106538676E-4</v>
      </c>
      <c r="W117" s="32">
        <f t="shared" si="123"/>
        <v>0.63911618092017264</v>
      </c>
      <c r="X117" s="31"/>
      <c r="Y117" s="5">
        <f t="shared" si="128"/>
        <v>0</v>
      </c>
      <c r="Z117" s="5">
        <f t="shared" si="118"/>
        <v>4.0681025851277841</v>
      </c>
      <c r="AA117" s="5">
        <f t="shared" si="124"/>
        <v>0</v>
      </c>
      <c r="AB117" s="5">
        <f t="shared" si="108"/>
        <v>3.8489429851937462</v>
      </c>
      <c r="AC117" s="32"/>
      <c r="AD117" s="5">
        <f t="shared" si="129"/>
        <v>165167.45752027779</v>
      </c>
      <c r="AE117" s="5">
        <f t="shared" si="110"/>
        <v>-1651.674575202778</v>
      </c>
      <c r="AF117" s="5">
        <f t="shared" si="110"/>
        <v>-18167.704568309757</v>
      </c>
      <c r="AG117" s="5">
        <f t="shared" si="132"/>
        <v>-21651.760040727535</v>
      </c>
      <c r="AH117" s="5">
        <f t="shared" si="133"/>
        <v>123696.31833603772</v>
      </c>
      <c r="AI117" s="42">
        <f t="shared" si="127"/>
        <v>0</v>
      </c>
      <c r="AJ117" s="42">
        <f t="shared" si="130"/>
        <v>16041.297387775461</v>
      </c>
      <c r="AK117" s="42">
        <f t="shared" si="134"/>
        <v>139737.61572381319</v>
      </c>
    </row>
    <row r="118" spans="1:37" ht="15" x14ac:dyDescent="0.2">
      <c r="I118" s="2">
        <f t="shared" si="113"/>
        <v>17</v>
      </c>
      <c r="J118" s="11">
        <f t="shared" si="114"/>
        <v>258431.03719025955</v>
      </c>
      <c r="K118" s="11">
        <f t="shared" si="115"/>
        <v>2584.3103719025958</v>
      </c>
      <c r="L118" s="24">
        <f t="shared" si="121"/>
        <v>28426.294171042045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H'!$B$136:$AV$256, 13)</f>
        <v>59.605341481125102</v>
      </c>
      <c r="S118" s="46">
        <f>VLOOKUP(I118, '[1]Lapse Rates'!$A$4:$F$24, 4)</f>
        <v>5.2983399999999997E-4</v>
      </c>
      <c r="T118" s="33">
        <f t="shared" si="131"/>
        <v>0.63911618092017264</v>
      </c>
      <c r="U118" s="33">
        <f t="shared" si="122"/>
        <v>3.8094738209859424E-2</v>
      </c>
      <c r="V118" s="39">
        <f t="shared" si="117"/>
        <v>3.3862548260165873E-4</v>
      </c>
      <c r="W118" s="32">
        <f t="shared" si="123"/>
        <v>0.60068281722771155</v>
      </c>
      <c r="X118" s="31"/>
      <c r="Y118" s="5">
        <f t="shared" si="128"/>
        <v>0</v>
      </c>
      <c r="Z118" s="5">
        <f t="shared" si="118"/>
        <v>3.8489429851937462</v>
      </c>
      <c r="AA118" s="5">
        <f t="shared" si="124"/>
        <v>0</v>
      </c>
      <c r="AB118" s="5">
        <f t="shared" si="108"/>
        <v>3.617486123362275</v>
      </c>
      <c r="AC118" s="32"/>
      <c r="AD118" s="5">
        <f t="shared" si="129"/>
        <v>155235.08347852461</v>
      </c>
      <c r="AE118" s="5">
        <f t="shared" si="110"/>
        <v>-1552.3508347852462</v>
      </c>
      <c r="AF118" s="5">
        <f t="shared" si="110"/>
        <v>-17075.186466005212</v>
      </c>
      <c r="AG118" s="5">
        <f t="shared" si="132"/>
        <v>-22941.756097385431</v>
      </c>
      <c r="AH118" s="5">
        <f t="shared" si="133"/>
        <v>113665.79008034873</v>
      </c>
      <c r="AI118" s="42">
        <f t="shared" si="127"/>
        <v>0</v>
      </c>
      <c r="AJ118" s="42">
        <f t="shared" si="130"/>
        <v>15076.653653657682</v>
      </c>
      <c r="AK118" s="42">
        <f t="shared" si="134"/>
        <v>128742.4437340064</v>
      </c>
    </row>
    <row r="119" spans="1:37" ht="15" x14ac:dyDescent="0.2">
      <c r="I119" s="2">
        <f t="shared" si="113"/>
        <v>18</v>
      </c>
      <c r="J119" s="11">
        <f t="shared" si="114"/>
        <v>258431.03719025955</v>
      </c>
      <c r="K119" s="11">
        <f t="shared" si="115"/>
        <v>2584.3103719025958</v>
      </c>
      <c r="L119" s="24">
        <f t="shared" si="121"/>
        <v>28426.294171042045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H'!$B$136:$AV$256, 13)</f>
        <v>66.786033591661692</v>
      </c>
      <c r="S119" s="46">
        <f>VLOOKUP(I119, '[1]Lapse Rates'!$A$4:$F$24, 4)</f>
        <v>4.565131E-4</v>
      </c>
      <c r="T119" s="33">
        <f t="shared" si="131"/>
        <v>0.60068281722771155</v>
      </c>
      <c r="U119" s="33">
        <f t="shared" si="122"/>
        <v>4.0117222809303923E-2</v>
      </c>
      <c r="V119" s="39">
        <f t="shared" si="117"/>
        <v>2.7421957500935602E-4</v>
      </c>
      <c r="W119" s="32">
        <f t="shared" si="123"/>
        <v>0.5602913748433983</v>
      </c>
      <c r="X119" s="31"/>
      <c r="Y119" s="5">
        <f t="shared" si="128"/>
        <v>0</v>
      </c>
      <c r="Z119" s="5">
        <f t="shared" si="128"/>
        <v>3.617486123362275</v>
      </c>
      <c r="AA119" s="5">
        <f t="shared" si="124"/>
        <v>0</v>
      </c>
      <c r="AB119" s="5">
        <f t="shared" si="108"/>
        <v>3.3742371438056491</v>
      </c>
      <c r="AC119" s="32"/>
      <c r="AD119" s="5">
        <f t="shared" si="129"/>
        <v>144796.68112953592</v>
      </c>
      <c r="AE119" s="5">
        <f t="shared" si="110"/>
        <v>-1447.9668112953593</v>
      </c>
      <c r="AF119" s="5">
        <f t="shared" si="110"/>
        <v>-15927.007442796026</v>
      </c>
      <c r="AG119" s="5">
        <f t="shared" si="132"/>
        <v>-24159.754975224292</v>
      </c>
      <c r="AH119" s="5">
        <f t="shared" si="133"/>
        <v>103261.95190022024</v>
      </c>
      <c r="AI119" s="42">
        <f t="shared" si="127"/>
        <v>0</v>
      </c>
      <c r="AJ119" s="42">
        <f t="shared" si="130"/>
        <v>14062.863750008102</v>
      </c>
      <c r="AK119" s="42">
        <f t="shared" si="134"/>
        <v>117324.81565022835</v>
      </c>
    </row>
    <row r="120" spans="1:37" ht="15" x14ac:dyDescent="0.2">
      <c r="I120" s="2">
        <f t="shared" si="113"/>
        <v>19</v>
      </c>
      <c r="J120" s="11">
        <f t="shared" si="114"/>
        <v>258431.03719025955</v>
      </c>
      <c r="K120" s="11">
        <f t="shared" si="115"/>
        <v>2584.3103719025958</v>
      </c>
      <c r="L120" s="24">
        <f t="shared" si="121"/>
        <v>28426.294171042045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H'!$B$136:$AV$256, 13)</f>
        <v>74.855273501100413</v>
      </c>
      <c r="S120" s="46">
        <f>VLOOKUP(I120, '[1]Lapse Rates'!$A$4:$F$24, 4)</f>
        <v>3.5534066900000001E-2</v>
      </c>
      <c r="T120" s="33">
        <f t="shared" si="131"/>
        <v>0.5602913748433983</v>
      </c>
      <c r="U120" s="33">
        <f t="shared" si="122"/>
        <v>4.1940764104210153E-2</v>
      </c>
      <c r="V120" s="39">
        <f t="shared" si="117"/>
        <v>1.9909431197178293E-2</v>
      </c>
      <c r="W120" s="32">
        <f t="shared" si="123"/>
        <v>0.49844117954200984</v>
      </c>
      <c r="X120" s="31"/>
      <c r="Y120" s="5">
        <f t="shared" si="128"/>
        <v>0</v>
      </c>
      <c r="Z120" s="5">
        <f t="shared" si="128"/>
        <v>3.3742371438056491</v>
      </c>
      <c r="AA120" s="5">
        <f t="shared" si="124"/>
        <v>0</v>
      </c>
      <c r="AB120" s="5">
        <f t="shared" si="108"/>
        <v>3.0017573311440504</v>
      </c>
      <c r="AC120" s="32"/>
      <c r="AD120" s="5">
        <f t="shared" si="129"/>
        <v>128812.67100737798</v>
      </c>
      <c r="AE120" s="5">
        <f t="shared" si="110"/>
        <v>-1288.12671007378</v>
      </c>
      <c r="AF120" s="5">
        <f t="shared" si="110"/>
        <v>-14168.835596622355</v>
      </c>
      <c r="AG120" s="5">
        <f t="shared" si="132"/>
        <v>-25257.944425714377</v>
      </c>
      <c r="AH120" s="5">
        <f t="shared" si="133"/>
        <v>88097.764274967471</v>
      </c>
      <c r="AI120" s="42">
        <f t="shared" si="127"/>
        <v>0</v>
      </c>
      <c r="AJ120" s="42">
        <f t="shared" si="130"/>
        <v>12510.488808229351</v>
      </c>
      <c r="AK120" s="42">
        <f t="shared" si="134"/>
        <v>100608.25308319682</v>
      </c>
    </row>
    <row r="121" spans="1:37" ht="15" x14ac:dyDescent="0.2">
      <c r="I121" s="2">
        <f t="shared" si="113"/>
        <v>20</v>
      </c>
      <c r="J121" s="11">
        <f t="shared" si="114"/>
        <v>258431.03719025955</v>
      </c>
      <c r="K121" s="11">
        <f t="shared" si="115"/>
        <v>2584.3103719025958</v>
      </c>
      <c r="L121" s="24">
        <f t="shared" si="121"/>
        <v>28426.294171042045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H'!$B$136:$AV$256, 13)</f>
        <v>83.95635427490204</v>
      </c>
      <c r="S121" s="46">
        <f>VLOOKUP(I121, '[1]Lapse Rates'!$A$4:$F$24, 4)</f>
        <v>0</v>
      </c>
      <c r="T121" s="33">
        <f t="shared" si="131"/>
        <v>0.49844117954200984</v>
      </c>
      <c r="U121" s="33">
        <f t="shared" si="122"/>
        <v>4.1847304254829035E-2</v>
      </c>
      <c r="V121" s="39">
        <f t="shared" si="117"/>
        <v>0</v>
      </c>
      <c r="W121" s="32">
        <f t="shared" si="123"/>
        <v>0.45659387528718082</v>
      </c>
      <c r="X121" s="31"/>
      <c r="Y121" s="5">
        <f t="shared" si="128"/>
        <v>0</v>
      </c>
      <c r="Z121" s="5">
        <f t="shared" si="128"/>
        <v>3.0017573311440504</v>
      </c>
      <c r="AA121" s="5">
        <f t="shared" si="124"/>
        <v>0</v>
      </c>
      <c r="AB121" s="5">
        <f t="shared" si="108"/>
        <v>2.7497407292032361</v>
      </c>
      <c r="AC121" s="32"/>
      <c r="AD121" s="5">
        <f>$W121*J121</f>
        <v>117998.02876518616</v>
      </c>
      <c r="AE121" s="5">
        <f t="shared" si="110"/>
        <v>-1179.9802876518618</v>
      </c>
      <c r="AF121" s="5">
        <f t="shared" si="110"/>
        <v>-12979.271815609487</v>
      </c>
      <c r="AG121" s="5">
        <f t="shared" si="132"/>
        <v>-25201.660194081436</v>
      </c>
      <c r="AH121" s="5">
        <f t="shared" si="133"/>
        <v>78637.116467843356</v>
      </c>
      <c r="AI121" s="42">
        <f t="shared" si="127"/>
        <v>0</v>
      </c>
      <c r="AJ121" s="42">
        <f t="shared" si="130"/>
        <v>11460.145028040301</v>
      </c>
      <c r="AK121" s="42">
        <f t="shared" si="134"/>
        <v>90097.261495883664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4281739.7843854707</v>
      </c>
      <c r="AE124" s="21">
        <f t="shared" ref="AE124:AK124" si="135">SUM(AE101:AE121)</f>
        <v>-141056.18285884746</v>
      </c>
      <c r="AF124" s="21">
        <f t="shared" si="135"/>
        <v>-450684.34270503116</v>
      </c>
      <c r="AG124" s="21">
        <f t="shared" si="135"/>
        <v>-301157.30719688215</v>
      </c>
      <c r="AH124" s="21">
        <f t="shared" si="135"/>
        <v>3388841.9516247092</v>
      </c>
      <c r="AI124" s="21">
        <f t="shared" si="135"/>
        <v>0</v>
      </c>
      <c r="AJ124" s="21">
        <f t="shared" si="135"/>
        <v>390999.32898864837</v>
      </c>
      <c r="AK124" s="21">
        <f t="shared" si="135"/>
        <v>3779841.2806133572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2162769.4000713225</v>
      </c>
      <c r="AE126" s="21">
        <f t="shared" ref="AE126:AK126" si="136">AE101+NPV($D$6,AE102:AE121)</f>
        <v>-120094.22534289968</v>
      </c>
      <c r="AF126" s="21">
        <f t="shared" si="136"/>
        <v>-220111.89396678907</v>
      </c>
      <c r="AG126" s="21">
        <f t="shared" si="136"/>
        <v>-103188.20141072074</v>
      </c>
      <c r="AH126" s="21">
        <f t="shared" si="136"/>
        <v>1719375.0793509125</v>
      </c>
      <c r="AI126" s="21">
        <f t="shared" si="136"/>
        <v>0</v>
      </c>
      <c r="AJ126" s="21">
        <f t="shared" si="136"/>
        <v>185179.64849904887</v>
      </c>
      <c r="AK126" s="21">
        <f t="shared" si="136"/>
        <v>1904554.727849962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3194320.533248533</v>
      </c>
      <c r="AE128" s="21">
        <f t="shared" ref="AE128:AK128" si="137">AE101+NPV($D$7,AE102:AE121)</f>
        <v>-130271.58686185988</v>
      </c>
      <c r="AF128" s="21">
        <f t="shared" si="137"/>
        <v>-332058.46028034552</v>
      </c>
      <c r="AG128" s="21">
        <f t="shared" si="137"/>
        <v>-193544.79026581874</v>
      </c>
      <c r="AH128" s="21">
        <f t="shared" si="137"/>
        <v>2538445.6958405082</v>
      </c>
      <c r="AI128" s="21">
        <f t="shared" si="137"/>
        <v>0</v>
      </c>
      <c r="AJ128" s="21">
        <f t="shared" si="137"/>
        <v>285378.86927745439</v>
      </c>
      <c r="AK128" s="21">
        <f t="shared" si="137"/>
        <v>2823824.5651179631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252923.44507526938</v>
      </c>
    </row>
    <row r="132" spans="1:39" ht="15" x14ac:dyDescent="0.2">
      <c r="G132" s="58" t="s">
        <v>113</v>
      </c>
      <c r="H132" s="57"/>
      <c r="I132" s="57"/>
      <c r="J132" s="11">
        <f>H$131</f>
        <v>252923.44507526938</v>
      </c>
      <c r="K132" s="11">
        <f>J132*$C$10</f>
        <v>101169.37803010776</v>
      </c>
      <c r="L132" s="24">
        <f>$C$141</f>
        <v>35590.833498752268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252923.44507526938</v>
      </c>
      <c r="AE132" s="5">
        <f>-$W132*K132</f>
        <v>-101169.37803010776</v>
      </c>
      <c r="AF132" s="5">
        <f>-$W132*L132</f>
        <v>-35590.833498752268</v>
      </c>
      <c r="AG132" s="5"/>
      <c r="AH132" s="5">
        <f>SUM(AD132:AG132)</f>
        <v>116163.23354640935</v>
      </c>
      <c r="AI132" s="42">
        <f>Y132-AA132</f>
        <v>0</v>
      </c>
      <c r="AJ132" s="42"/>
      <c r="AK132" s="42">
        <f>SUM(AH132:AJ132)</f>
        <v>116163.23354640935</v>
      </c>
      <c r="AL132" s="6" t="s">
        <v>39</v>
      </c>
      <c r="AM132" s="36">
        <f>AK159</f>
        <v>2837829.9902137108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252923.44507526938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H'!$B$136:$AV$256, 16)</f>
        <v>9.1993592082368103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9.1993592082368104E-3</v>
      </c>
      <c r="V133" s="39">
        <f>MIN(S133*T133,T133-U133)</f>
        <v>2.6703721500000001E-3</v>
      </c>
      <c r="W133" s="32">
        <f>T133-SUM(U133:V133)</f>
        <v>0.98813026864176323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5.9508070355386042</v>
      </c>
      <c r="AC133" s="32"/>
      <c r="AD133" s="5">
        <f t="shared" ref="AD133:AD135" si="146">$W133*J133</f>
        <v>249921.31172802619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-5540.1208966172462</v>
      </c>
      <c r="AH133" s="5">
        <f t="shared" ref="AH133:AH141" si="148">SUM(AD133:AG133)</f>
        <v>244381.19083140895</v>
      </c>
      <c r="AI133" s="42">
        <f>-M133*$W132*(N133-N132)/1000</f>
        <v>0</v>
      </c>
      <c r="AJ133" s="42">
        <f>$D$6*SUM(Y133:Z133,AD133:AE133)</f>
        <v>24517.87146716837</v>
      </c>
      <c r="AK133" s="42">
        <f t="shared" ref="AK133" si="149">SUM(AH133:AJ133)</f>
        <v>268899.06229857734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252923.44507526938</v>
      </c>
      <c r="K134" s="11">
        <f t="shared" ref="K134:K152" si="151">J134*$C$11</f>
        <v>2529.2344507526936</v>
      </c>
      <c r="L134" s="24">
        <f>$C$142</f>
        <v>28003.130146494186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H'!$B$136:$AV$256, 16)</f>
        <v>10.145692100282572</v>
      </c>
      <c r="S134" s="46">
        <f>VLOOKUP(I134, '[1]Lapse Rates'!$A$4:$F$24, 4)</f>
        <v>2.4152155999999998E-3</v>
      </c>
      <c r="T134" s="33">
        <f t="shared" ref="T134:T136" si="152">W133</f>
        <v>0.98813026864176323</v>
      </c>
      <c r="U134" s="33">
        <f>T134*R134/1000</f>
        <v>1.0025265460608833E-2</v>
      </c>
      <c r="V134" s="39">
        <f t="shared" ref="V134:V152" si="153">MIN(S134*T134,T134-U134)</f>
        <v>2.3865476396557773E-3</v>
      </c>
      <c r="W134" s="32">
        <f>T134-SUM(U134:V134)</f>
        <v>0.97571845554149861</v>
      </c>
      <c r="X134" s="32"/>
      <c r="Y134" s="5">
        <f t="shared" ref="Y134:Z149" si="154">AA133</f>
        <v>0</v>
      </c>
      <c r="Z134" s="5">
        <f t="shared" si="154"/>
        <v>5.9508070355386042</v>
      </c>
      <c r="AA134" s="5">
        <f>O134*W134</f>
        <v>0</v>
      </c>
      <c r="AB134" s="5">
        <f t="shared" si="145"/>
        <v>5.8760594976230118</v>
      </c>
      <c r="AC134" s="32"/>
      <c r="AD134" s="5">
        <f t="shared" si="146"/>
        <v>246782.0731990769</v>
      </c>
      <c r="AE134" s="5">
        <f t="shared" si="147"/>
        <v>-2467.8207319907688</v>
      </c>
      <c r="AF134" s="5">
        <f t="shared" si="147"/>
        <v>-27323.170896864885</v>
      </c>
      <c r="AG134" s="5">
        <f t="shared" ref="AG134:AG137" si="155">-U134*M134</f>
        <v>-6037.5055930769968</v>
      </c>
      <c r="AH134" s="5">
        <f t="shared" si="148"/>
        <v>210953.57597714427</v>
      </c>
      <c r="AI134" s="42">
        <f>-M134*($W133*N134-$W132*N133)/1000</f>
        <v>0</v>
      </c>
      <c r="AJ134" s="42">
        <f t="shared" ref="AJ134:AJ135" si="156">$D$6*SUM(Y134:Z134,AD134:AE134)</f>
        <v>23967.811941191339</v>
      </c>
      <c r="AK134" s="42">
        <f>SUM(AH134:AJ134)</f>
        <v>234921.38791833562</v>
      </c>
      <c r="AL134" s="48" t="s">
        <v>59</v>
      </c>
      <c r="AM134" s="54">
        <f>AK159/AD159</f>
        <v>0.88918572816823827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252923.44507526938</v>
      </c>
      <c r="K135" s="11">
        <f t="shared" si="151"/>
        <v>2529.2344507526936</v>
      </c>
      <c r="L135" s="24">
        <f t="shared" ref="L135:L152" si="157">$C$142</f>
        <v>28003.130146494186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H'!$B$136:$AV$256, 16)</f>
        <v>11.161552146315197</v>
      </c>
      <c r="S135" s="46">
        <f>VLOOKUP(I135, '[1]Lapse Rates'!$A$4:$F$24, 4)</f>
        <v>2.3963082999999999E-3</v>
      </c>
      <c r="T135" s="33">
        <f t="shared" si="152"/>
        <v>0.97571845554149861</v>
      </c>
      <c r="U135" s="33">
        <f t="shared" ref="U135:U152" si="158">T135*R135/1000</f>
        <v>1.0890532421648563E-2</v>
      </c>
      <c r="V135" s="39">
        <f t="shared" si="153"/>
        <v>2.3381222334772742E-3</v>
      </c>
      <c r="W135" s="32">
        <f t="shared" ref="W135:W152" si="159">T135-SUM(U135:V135)</f>
        <v>0.96248980088637281</v>
      </c>
      <c r="X135" s="32"/>
      <c r="Y135" s="5">
        <f t="shared" si="154"/>
        <v>0</v>
      </c>
      <c r="Z135" s="5">
        <f t="shared" si="154"/>
        <v>5.8760594976230118</v>
      </c>
      <c r="AA135" s="5">
        <f t="shared" ref="AA135:AA152" si="160">O135*W135</f>
        <v>0</v>
      </c>
      <c r="AB135" s="5">
        <f t="shared" si="145"/>
        <v>5.7963927029799942</v>
      </c>
      <c r="AC135" s="32"/>
      <c r="AD135" s="5">
        <f t="shared" si="146"/>
        <v>243436.23628999147</v>
      </c>
      <c r="AE135" s="5">
        <f t="shared" si="147"/>
        <v>-2434.3623628999148</v>
      </c>
      <c r="AF135" s="5">
        <f>-$W135*L135</f>
        <v>-26952.727158894373</v>
      </c>
      <c r="AG135" s="5">
        <f t="shared" si="155"/>
        <v>-6558.5944497569926</v>
      </c>
      <c r="AH135" s="5">
        <f t="shared" si="148"/>
        <v>207490.5523184402</v>
      </c>
      <c r="AI135" s="42">
        <f>-M135*($W134*N135-$W133*N134)/1000</f>
        <v>0</v>
      </c>
      <c r="AJ135" s="42">
        <f t="shared" si="156"/>
        <v>23642.8602736844</v>
      </c>
      <c r="AK135" s="42">
        <f t="shared" ref="AK135:AK142" si="161">SUM(AH135:AJ135)</f>
        <v>231133.4125921246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252923.44507526938</v>
      </c>
      <c r="K136" s="11">
        <f t="shared" si="151"/>
        <v>2529.2344507526936</v>
      </c>
      <c r="L136" s="24">
        <f t="shared" si="157"/>
        <v>28003.130146494186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H'!$B$136:$AV$256, 16)</f>
        <v>12.247891958236838</v>
      </c>
      <c r="S136" s="46">
        <f>VLOOKUP(I136, '[1]Lapse Rates'!$A$4:$F$24, 4)</f>
        <v>2.1941491999999999E-3</v>
      </c>
      <c r="T136" s="33">
        <f t="shared" si="152"/>
        <v>0.96248980088637281</v>
      </c>
      <c r="U136" s="33">
        <f t="shared" si="158"/>
        <v>1.1788471092161181E-2</v>
      </c>
      <c r="V136" s="39">
        <f t="shared" si="153"/>
        <v>2.1118462266229939E-3</v>
      </c>
      <c r="W136" s="32">
        <f t="shared" si="159"/>
        <v>0.94858948356758865</v>
      </c>
      <c r="X136" s="32"/>
      <c r="Y136" s="5">
        <f>AA135</f>
        <v>0</v>
      </c>
      <c r="Z136" s="5">
        <f t="shared" si="154"/>
        <v>5.7963927029799942</v>
      </c>
      <c r="AA136" s="5">
        <f t="shared" si="160"/>
        <v>0</v>
      </c>
      <c r="AB136" s="5">
        <f t="shared" si="145"/>
        <v>5.7126809609942537</v>
      </c>
      <c r="AC136" s="32"/>
      <c r="AD136" s="5">
        <f>$W136*J136</f>
        <v>239920.52014608515</v>
      </c>
      <c r="AE136" s="5">
        <f t="shared" si="147"/>
        <v>-2399.2052014608512</v>
      </c>
      <c r="AF136" s="5">
        <f t="shared" si="147"/>
        <v>-26563.474763938892</v>
      </c>
      <c r="AG136" s="5">
        <f t="shared" si="155"/>
        <v>-7099.3591573611366</v>
      </c>
      <c r="AH136" s="5">
        <f t="shared" si="148"/>
        <v>203858.48102332425</v>
      </c>
      <c r="AI136" s="42">
        <f t="shared" ref="AI136:AI152" si="163">-M136*($W135*N136-$W134*N135)/1000</f>
        <v>0</v>
      </c>
      <c r="AJ136" s="42">
        <f>$D$6*SUM(Y136:Z136,AD136:AE136)</f>
        <v>23301.409622191808</v>
      </c>
      <c r="AK136" s="42">
        <f t="shared" si="161"/>
        <v>227159.89064551605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252923.44507526938</v>
      </c>
      <c r="K137" s="11">
        <f t="shared" si="151"/>
        <v>2529.2344507526936</v>
      </c>
      <c r="L137" s="24">
        <f t="shared" si="157"/>
        <v>28003.130146494186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H'!$B$136:$AV$256, 16)</f>
        <v>13.474003341931548</v>
      </c>
      <c r="S137" s="46">
        <f>VLOOKUP(I137, '[1]Lapse Rates'!$A$4:$F$24, 4)</f>
        <v>1.9313649E-3</v>
      </c>
      <c r="T137" s="33">
        <f>W136</f>
        <v>0.94858948356758865</v>
      </c>
      <c r="U137" s="33">
        <f t="shared" si="158"/>
        <v>1.278129787171081E-2</v>
      </c>
      <c r="V137" s="39">
        <f t="shared" si="153"/>
        <v>1.8320724330715675E-3</v>
      </c>
      <c r="W137" s="32">
        <f t="shared" si="159"/>
        <v>0.93397611326280627</v>
      </c>
      <c r="X137" s="32"/>
      <c r="Y137" s="5">
        <f t="shared" ref="Y137:Z152" si="164">AA136</f>
        <v>0</v>
      </c>
      <c r="Z137" s="5">
        <f t="shared" si="154"/>
        <v>5.7126809609942537</v>
      </c>
      <c r="AA137" s="5">
        <f t="shared" si="160"/>
        <v>0</v>
      </c>
      <c r="AB137" s="5">
        <f t="shared" si="145"/>
        <v>5.624675007141466</v>
      </c>
      <c r="AC137" s="32"/>
      <c r="AD137" s="5">
        <f t="shared" ref="AD137:AD151" si="165">$W137*J137</f>
        <v>236224.45618443895</v>
      </c>
      <c r="AE137" s="5">
        <f t="shared" si="147"/>
        <v>-2362.2445618443894</v>
      </c>
      <c r="AF137" s="5">
        <f t="shared" si="147"/>
        <v>-26154.254653415159</v>
      </c>
      <c r="AG137" s="5">
        <f t="shared" si="155"/>
        <v>-7697.2682359825294</v>
      </c>
      <c r="AH137" s="5">
        <f t="shared" si="148"/>
        <v>200010.68873319688</v>
      </c>
      <c r="AI137" s="42">
        <f t="shared" si="163"/>
        <v>0</v>
      </c>
      <c r="AJ137" s="42">
        <f t="shared" ref="AJ137:AJ152" si="166">$D$6*SUM(Y137:Z137,AD137:AE137)</f>
        <v>22942.443374178802</v>
      </c>
      <c r="AK137" s="42">
        <f t="shared" si="161"/>
        <v>222953.13210737568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252923.44507526938</v>
      </c>
      <c r="K138" s="11">
        <f t="shared" si="151"/>
        <v>2529.2344507526936</v>
      </c>
      <c r="L138" s="24">
        <f t="shared" si="157"/>
        <v>28003.130146494186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H'!$B$136:$AV$256, 16)</f>
        <v>14.860165328116421</v>
      </c>
      <c r="S138" s="46">
        <f>VLOOKUP(I138, '[1]Lapse Rates'!$A$4:$F$24, 4)</f>
        <v>1.9726812000000001E-3</v>
      </c>
      <c r="T138" s="33">
        <f t="shared" ref="T138:T152" si="167">W137</f>
        <v>0.93397611326280627</v>
      </c>
      <c r="U138" s="33">
        <f t="shared" si="158"/>
        <v>1.3879039455596889E-2</v>
      </c>
      <c r="V138" s="39">
        <f t="shared" si="153"/>
        <v>1.8424371198826086E-3</v>
      </c>
      <c r="W138" s="32">
        <f t="shared" si="159"/>
        <v>0.91825463668732676</v>
      </c>
      <c r="X138" s="32"/>
      <c r="Y138" s="5">
        <f t="shared" si="164"/>
        <v>0</v>
      </c>
      <c r="Z138" s="5">
        <f t="shared" si="154"/>
        <v>5.624675007141466</v>
      </c>
      <c r="AA138" s="5">
        <f t="shared" si="160"/>
        <v>0</v>
      </c>
      <c r="AB138" s="5">
        <f t="shared" si="145"/>
        <v>5.5299957159757209</v>
      </c>
      <c r="AC138" s="32"/>
      <c r="AD138" s="5">
        <f t="shared" si="165"/>
        <v>232248.12616729853</v>
      </c>
      <c r="AE138" s="5">
        <f t="shared" si="147"/>
        <v>-2322.4812616729851</v>
      </c>
      <c r="AF138" s="5">
        <f t="shared" si="147"/>
        <v>-25714.004098776946</v>
      </c>
      <c r="AG138" s="5">
        <f>-U138*M138</f>
        <v>-8358.3600523046589</v>
      </c>
      <c r="AH138" s="5">
        <f t="shared" si="148"/>
        <v>195853.28075454393</v>
      </c>
      <c r="AI138" s="42">
        <f t="shared" si="163"/>
        <v>0</v>
      </c>
      <c r="AJ138" s="42">
        <f t="shared" si="166"/>
        <v>22556.257545860066</v>
      </c>
      <c r="AK138" s="42">
        <f t="shared" si="161"/>
        <v>218409.538300404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252923.44507526938</v>
      </c>
      <c r="K139" s="11">
        <f t="shared" si="151"/>
        <v>2529.2344507526936</v>
      </c>
      <c r="L139" s="24">
        <f t="shared" si="157"/>
        <v>28003.130146494186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H'!$B$136:$AV$256, 16)</f>
        <v>16.451448243078787</v>
      </c>
      <c r="S139" s="46">
        <f>VLOOKUP(I139, '[1]Lapse Rates'!$A$4:$F$24, 4)</f>
        <v>1.7228968999999999E-3</v>
      </c>
      <c r="T139" s="33">
        <f t="shared" si="167"/>
        <v>0.91825463668732676</v>
      </c>
      <c r="U139" s="33">
        <f t="shared" si="158"/>
        <v>1.5106618629428671E-2</v>
      </c>
      <c r="V139" s="39">
        <f t="shared" si="153"/>
        <v>1.5820580669592215E-3</v>
      </c>
      <c r="W139" s="32">
        <f t="shared" si="159"/>
        <v>0.90156595999093891</v>
      </c>
      <c r="X139" s="32"/>
      <c r="Y139" s="5">
        <f t="shared" si="164"/>
        <v>0</v>
      </c>
      <c r="Z139" s="5">
        <f t="shared" si="154"/>
        <v>5.5299957159757209</v>
      </c>
      <c r="AA139" s="5">
        <f t="shared" si="160"/>
        <v>0</v>
      </c>
      <c r="AB139" s="5">
        <f t="shared" si="145"/>
        <v>5.4294916651938312</v>
      </c>
      <c r="AC139" s="32"/>
      <c r="AD139" s="5">
        <f t="shared" si="165"/>
        <v>228027.16856350075</v>
      </c>
      <c r="AE139" s="5">
        <f t="shared" si="147"/>
        <v>-2280.2716856350075</v>
      </c>
      <c r="AF139" s="5">
        <f t="shared" si="147"/>
        <v>-25246.668913275233</v>
      </c>
      <c r="AG139" s="5">
        <f t="shared" ref="AG139:AG152" si="168">-U139*M139</f>
        <v>-9097.6438305821994</v>
      </c>
      <c r="AH139" s="5">
        <f t="shared" si="148"/>
        <v>191402.5841340083</v>
      </c>
      <c r="AI139" s="42">
        <f t="shared" si="163"/>
        <v>0</v>
      </c>
      <c r="AJ139" s="42">
        <f t="shared" si="166"/>
        <v>22146.313076298367</v>
      </c>
      <c r="AK139" s="42">
        <f t="shared" si="161"/>
        <v>213548.89721030666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252923.44507526938</v>
      </c>
      <c r="K140" s="11">
        <f t="shared" si="151"/>
        <v>2529.2344507526936</v>
      </c>
      <c r="L140" s="24">
        <f t="shared" si="157"/>
        <v>28003.130146494186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H'!$B$136:$AV$256, 16)</f>
        <v>18.290603019002599</v>
      </c>
      <c r="S140" s="46">
        <f>VLOOKUP(I140, '[1]Lapse Rates'!$A$4:$F$24, 4)</f>
        <v>1.5750323E-3</v>
      </c>
      <c r="T140" s="33">
        <f t="shared" si="167"/>
        <v>0.90156595999093891</v>
      </c>
      <c r="U140" s="33">
        <f t="shared" si="158"/>
        <v>1.6490185069640242E-2</v>
      </c>
      <c r="V140" s="39">
        <f t="shared" si="153"/>
        <v>1.4199955075662365E-3</v>
      </c>
      <c r="W140" s="32">
        <f t="shared" si="159"/>
        <v>0.88365577941373241</v>
      </c>
      <c r="X140" s="32"/>
      <c r="Y140" s="5">
        <f t="shared" si="164"/>
        <v>0</v>
      </c>
      <c r="Z140" s="5">
        <f t="shared" si="154"/>
        <v>5.4294916651938312</v>
      </c>
      <c r="AA140" s="5">
        <f t="shared" si="160"/>
        <v>0</v>
      </c>
      <c r="AB140" s="5">
        <f t="shared" si="145"/>
        <v>5.3216313638055261</v>
      </c>
      <c r="AC140" s="32"/>
      <c r="AD140" s="5">
        <f t="shared" si="165"/>
        <v>223497.26398999352</v>
      </c>
      <c r="AE140" s="5">
        <f t="shared" si="147"/>
        <v>-2234.9726398999351</v>
      </c>
      <c r="AF140" s="5">
        <f t="shared" si="147"/>
        <v>-24745.127795624507</v>
      </c>
      <c r="AG140" s="5">
        <f t="shared" si="168"/>
        <v>-9930.8676643043727</v>
      </c>
      <c r="AH140" s="5">
        <f t="shared" si="148"/>
        <v>186586.29589016468</v>
      </c>
      <c r="AI140" s="42">
        <f t="shared" si="163"/>
        <v>0</v>
      </c>
      <c r="AJ140" s="42">
        <f t="shared" si="166"/>
        <v>21706.363414576535</v>
      </c>
      <c r="AK140" s="42">
        <f t="shared" si="161"/>
        <v>208292.65930474122</v>
      </c>
    </row>
    <row r="141" spans="1:39" ht="15" x14ac:dyDescent="0.2">
      <c r="A141" s="12"/>
      <c r="B141" s="13">
        <v>1</v>
      </c>
      <c r="C141" s="10">
        <f>$H$131*0.14+$B$144</f>
        <v>35590.833498752268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252923.44507526938</v>
      </c>
      <c r="K141" s="11">
        <f t="shared" si="151"/>
        <v>2529.2344507526936</v>
      </c>
      <c r="L141" s="24">
        <f t="shared" si="157"/>
        <v>28003.130146494186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H'!$B$136:$AV$256, 16)</f>
        <v>20.417495282919052</v>
      </c>
      <c r="S141" s="46">
        <f>VLOOKUP(I141, '[1]Lapse Rates'!$A$4:$F$24, 4)</f>
        <v>1.4424080000000001E-3</v>
      </c>
      <c r="T141" s="33">
        <f t="shared" si="167"/>
        <v>0.88365577941373241</v>
      </c>
      <c r="U141" s="33">
        <f t="shared" si="158"/>
        <v>1.8042037707904041E-2</v>
      </c>
      <c r="V141" s="39">
        <f t="shared" si="153"/>
        <v>1.274592165472603E-3</v>
      </c>
      <c r="W141" s="32">
        <f t="shared" si="159"/>
        <v>0.86433914954035573</v>
      </c>
      <c r="X141" s="32"/>
      <c r="Y141" s="5">
        <f t="shared" si="164"/>
        <v>0</v>
      </c>
      <c r="Z141" s="5">
        <f t="shared" si="154"/>
        <v>5.3216313638055261</v>
      </c>
      <c r="AA141" s="5">
        <f t="shared" si="160"/>
        <v>0</v>
      </c>
      <c r="AB141" s="5">
        <f t="shared" si="145"/>
        <v>5.2053010168853886</v>
      </c>
      <c r="AC141" s="32"/>
      <c r="AD141" s="5">
        <f t="shared" si="165"/>
        <v>218611.6354151752</v>
      </c>
      <c r="AE141" s="5">
        <f t="shared" si="147"/>
        <v>-2186.1163541517521</v>
      </c>
      <c r="AF141" s="5">
        <f t="shared" si="147"/>
        <v>-24204.201695288681</v>
      </c>
      <c r="AG141" s="5">
        <f t="shared" si="168"/>
        <v>-10865.438326793343</v>
      </c>
      <c r="AH141" s="5">
        <f t="shared" si="148"/>
        <v>181355.87903894144</v>
      </c>
      <c r="AI141" s="42">
        <f t="shared" si="163"/>
        <v>0</v>
      </c>
      <c r="AJ141" s="42">
        <f t="shared" si="166"/>
        <v>21231.865471923193</v>
      </c>
      <c r="AK141" s="42">
        <f t="shared" si="161"/>
        <v>202587.74451086464</v>
      </c>
    </row>
    <row r="142" spans="1:39" ht="15" x14ac:dyDescent="0.2">
      <c r="A142" s="12"/>
      <c r="B142" s="70" t="s">
        <v>49</v>
      </c>
      <c r="C142" s="10">
        <f>$H$131*0.11+$B$144</f>
        <v>28003.130146494186</v>
      </c>
      <c r="D142" s="1"/>
      <c r="E142" s="1"/>
      <c r="F142" s="1"/>
      <c r="I142" s="2">
        <f t="shared" si="150"/>
        <v>10</v>
      </c>
      <c r="J142" s="11">
        <f t="shared" si="140"/>
        <v>252923.44507526938</v>
      </c>
      <c r="K142" s="11">
        <f t="shared" si="151"/>
        <v>2529.2344507526936</v>
      </c>
      <c r="L142" s="24">
        <f t="shared" si="157"/>
        <v>28003.130146494186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H'!$B$136:$AV$256, 16)</f>
        <v>22.954628620410286</v>
      </c>
      <c r="S142" s="46">
        <f>VLOOKUP(I142, '[1]Lapse Rates'!$A$4:$F$24, 4)</f>
        <v>1.4007732E-3</v>
      </c>
      <c r="T142" s="33">
        <f t="shared" si="167"/>
        <v>0.86433914954035573</v>
      </c>
      <c r="U142" s="33">
        <f t="shared" si="158"/>
        <v>1.9840584179780137E-2</v>
      </c>
      <c r="V142" s="39">
        <f t="shared" si="153"/>
        <v>1.2107431163869227E-3</v>
      </c>
      <c r="W142" s="32">
        <f t="shared" si="159"/>
        <v>0.84328782224418863</v>
      </c>
      <c r="X142" s="32"/>
      <c r="Y142" s="5">
        <f t="shared" si="164"/>
        <v>0</v>
      </c>
      <c r="Z142" s="5">
        <f t="shared" si="154"/>
        <v>5.2053010168853886</v>
      </c>
      <c r="AA142" s="5">
        <f t="shared" si="160"/>
        <v>0</v>
      </c>
      <c r="AB142" s="5">
        <f t="shared" si="145"/>
        <v>5.0785238190229549</v>
      </c>
      <c r="AC142" s="32"/>
      <c r="AD142" s="5">
        <f t="shared" si="165"/>
        <v>213287.26119202157</v>
      </c>
      <c r="AE142" s="5">
        <f t="shared" si="147"/>
        <v>-2132.8726119202156</v>
      </c>
      <c r="AF142" s="5">
        <f t="shared" si="147"/>
        <v>-23614.698637257668</v>
      </c>
      <c r="AG142" s="5">
        <f t="shared" si="168"/>
        <v>-11948.575170004811</v>
      </c>
      <c r="AH142" s="5">
        <f>SUM(AD142:AG142)</f>
        <v>175591.11477283889</v>
      </c>
      <c r="AI142" s="42">
        <f t="shared" si="163"/>
        <v>0</v>
      </c>
      <c r="AJ142" s="42">
        <f t="shared" si="166"/>
        <v>20714.756159737703</v>
      </c>
      <c r="AK142" s="42">
        <f t="shared" si="161"/>
        <v>196305.8709325766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252923.44507526938</v>
      </c>
      <c r="K143" s="11">
        <f t="shared" si="151"/>
        <v>2529.2344507526936</v>
      </c>
      <c r="L143" s="24">
        <f t="shared" si="157"/>
        <v>28003.130146494186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H'!$B$136:$AV$256, 16)</f>
        <v>25.889312704167356</v>
      </c>
      <c r="S143" s="46">
        <f>VLOOKUP(I143, '[1]Lapse Rates'!$A$4:$F$24, 4)</f>
        <v>1.2298243999999999E-3</v>
      </c>
      <c r="T143" s="33">
        <f t="shared" si="167"/>
        <v>0.84328782224418863</v>
      </c>
      <c r="U143" s="33">
        <f t="shared" si="158"/>
        <v>2.1832142129696096E-2</v>
      </c>
      <c r="V143" s="39">
        <f t="shared" si="153"/>
        <v>1.037095940018766E-3</v>
      </c>
      <c r="W143" s="32">
        <f t="shared" si="159"/>
        <v>0.82041858417447378</v>
      </c>
      <c r="X143" s="31"/>
      <c r="Y143" s="5">
        <f t="shared" si="164"/>
        <v>0</v>
      </c>
      <c r="Z143" s="5">
        <f t="shared" si="154"/>
        <v>5.0785238190229549</v>
      </c>
      <c r="AA143" s="5">
        <f t="shared" si="160"/>
        <v>0</v>
      </c>
      <c r="AB143" s="5">
        <f t="shared" si="145"/>
        <v>4.9407986352880915</v>
      </c>
      <c r="AC143" s="32"/>
      <c r="AD143" s="5">
        <f t="shared" si="165"/>
        <v>207503.0947131828</v>
      </c>
      <c r="AE143" s="5">
        <f t="shared" si="147"/>
        <v>-2075.0309471318278</v>
      </c>
      <c r="AF143" s="5">
        <f t="shared" si="147"/>
        <v>-22974.288387240285</v>
      </c>
      <c r="AG143" s="5">
        <f t="shared" si="168"/>
        <v>-13147.94912262475</v>
      </c>
      <c r="AH143" s="5">
        <f t="shared" ref="AH143:AH152" si="169">SUM(AD143:AG143)</f>
        <v>169305.82625618592</v>
      </c>
      <c r="AI143" s="42">
        <f t="shared" si="163"/>
        <v>0</v>
      </c>
      <c r="AJ143" s="42">
        <f t="shared" si="166"/>
        <v>20152.991258636248</v>
      </c>
      <c r="AK143" s="42">
        <f t="shared" ref="AK143:AK152" si="170">SUM(AH143:AJ143)</f>
        <v>189458.81751482218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252923.44507526938</v>
      </c>
      <c r="K144" s="11">
        <f t="shared" si="151"/>
        <v>2529.2344507526936</v>
      </c>
      <c r="L144" s="24">
        <f t="shared" si="157"/>
        <v>28003.130146494186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H'!$B$136:$AV$256, 16)</f>
        <v>29.270957349334374</v>
      </c>
      <c r="S144" s="46">
        <f>VLOOKUP(I144, '[1]Lapse Rates'!$A$4:$F$24, 4)</f>
        <v>1.0984558E-3</v>
      </c>
      <c r="T144" s="33">
        <f t="shared" si="167"/>
        <v>0.82041858417447378</v>
      </c>
      <c r="U144" s="33">
        <f t="shared" si="158"/>
        <v>2.4014437385972316E-2</v>
      </c>
      <c r="V144" s="39">
        <f t="shared" si="153"/>
        <v>9.0119355221423886E-4</v>
      </c>
      <c r="W144" s="32">
        <f t="shared" si="159"/>
        <v>0.79550295323628717</v>
      </c>
      <c r="X144" s="31"/>
      <c r="Y144" s="5">
        <f t="shared" si="164"/>
        <v>0</v>
      </c>
      <c r="Z144" s="5">
        <f t="shared" si="154"/>
        <v>4.9407986352880915</v>
      </c>
      <c r="AA144" s="5">
        <f t="shared" si="160"/>
        <v>0</v>
      </c>
      <c r="AB144" s="5">
        <f t="shared" si="145"/>
        <v>4.7907494802453598</v>
      </c>
      <c r="AC144" s="32"/>
      <c r="AD144" s="5">
        <f t="shared" si="165"/>
        <v>201201.34750007268</v>
      </c>
      <c r="AE144" s="5">
        <f t="shared" si="147"/>
        <v>-2012.0134750007264</v>
      </c>
      <c r="AF144" s="5">
        <f t="shared" si="147"/>
        <v>-22276.572731396227</v>
      </c>
      <c r="AG144" s="5">
        <f t="shared" si="168"/>
        <v>-14462.190612516722</v>
      </c>
      <c r="AH144" s="5">
        <f t="shared" si="169"/>
        <v>162450.57068115904</v>
      </c>
      <c r="AI144" s="42">
        <f t="shared" si="163"/>
        <v>0</v>
      </c>
      <c r="AJ144" s="42">
        <f t="shared" si="166"/>
        <v>19540.958360205681</v>
      </c>
      <c r="AK144" s="42">
        <f t="shared" si="170"/>
        <v>181991.52904136473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252923.44507526938</v>
      </c>
      <c r="K145" s="11">
        <f t="shared" si="151"/>
        <v>2529.2344507526936</v>
      </c>
      <c r="L145" s="24">
        <f t="shared" si="157"/>
        <v>28003.130146494186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H'!$B$136:$AV$256, 16)</f>
        <v>33.189714849107979</v>
      </c>
      <c r="S145" s="46">
        <f>VLOOKUP(I145, '[1]Lapse Rates'!$A$4:$F$24, 4)</f>
        <v>9.9047419999999994E-4</v>
      </c>
      <c r="T145" s="33">
        <f t="shared" si="167"/>
        <v>0.79550295323628717</v>
      </c>
      <c r="U145" s="33">
        <f t="shared" si="158"/>
        <v>2.6402516179535648E-2</v>
      </c>
      <c r="V145" s="39">
        <f t="shared" si="153"/>
        <v>7.8792515120434893E-4</v>
      </c>
      <c r="W145" s="32">
        <f t="shared" si="159"/>
        <v>0.76831251190554717</v>
      </c>
      <c r="X145" s="31"/>
      <c r="Y145" s="5">
        <f t="shared" si="164"/>
        <v>0</v>
      </c>
      <c r="Z145" s="5">
        <f t="shared" si="154"/>
        <v>4.7907494802453598</v>
      </c>
      <c r="AA145" s="5">
        <f t="shared" si="160"/>
        <v>0</v>
      </c>
      <c r="AB145" s="5">
        <f t="shared" si="145"/>
        <v>4.6270007573236578</v>
      </c>
      <c r="AC145" s="32"/>
      <c r="AD145" s="5">
        <f t="shared" si="165"/>
        <v>194324.2474055849</v>
      </c>
      <c r="AE145" s="5">
        <f t="shared" si="147"/>
        <v>-1943.242474055849</v>
      </c>
      <c r="AF145" s="5">
        <f t="shared" si="147"/>
        <v>-21515.155264070901</v>
      </c>
      <c r="AG145" s="5">
        <f t="shared" si="168"/>
        <v>-15900.360916285574</v>
      </c>
      <c r="AH145" s="5">
        <f t="shared" si="169"/>
        <v>154965.48875117258</v>
      </c>
      <c r="AI145" s="42">
        <f t="shared" si="163"/>
        <v>0</v>
      </c>
      <c r="AJ145" s="42">
        <f t="shared" si="166"/>
        <v>18873.046556307014</v>
      </c>
      <c r="AK145" s="42">
        <f t="shared" si="170"/>
        <v>173838.53530747959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252923.44507526938</v>
      </c>
      <c r="K146" s="11">
        <f t="shared" si="151"/>
        <v>2529.2344507526936</v>
      </c>
      <c r="L146" s="24">
        <f t="shared" si="157"/>
        <v>28003.130146494186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H'!$B$136:$AV$256, 16)</f>
        <v>37.590299234650693</v>
      </c>
      <c r="S146" s="46">
        <f>VLOOKUP(I146, '[1]Lapse Rates'!$A$4:$F$24, 4)</f>
        <v>9.2791330000000004E-4</v>
      </c>
      <c r="T146" s="33">
        <f t="shared" si="167"/>
        <v>0.76831251190554717</v>
      </c>
      <c r="U146" s="33">
        <f t="shared" si="158"/>
        <v>2.8881097228255641E-2</v>
      </c>
      <c r="V146" s="39">
        <f t="shared" si="153"/>
        <v>7.1292739835356555E-4</v>
      </c>
      <c r="W146" s="32">
        <f t="shared" si="159"/>
        <v>0.73871848727893796</v>
      </c>
      <c r="X146" s="31"/>
      <c r="Y146" s="5">
        <f t="shared" si="164"/>
        <v>0</v>
      </c>
      <c r="Z146" s="5">
        <f t="shared" si="154"/>
        <v>4.6270007573236578</v>
      </c>
      <c r="AA146" s="5">
        <f t="shared" si="160"/>
        <v>0</v>
      </c>
      <c r="AB146" s="5">
        <f t="shared" si="145"/>
        <v>4.448776958755075</v>
      </c>
      <c r="AC146" s="32"/>
      <c r="AD146" s="5">
        <f t="shared" si="165"/>
        <v>186839.22474338056</v>
      </c>
      <c r="AE146" s="5">
        <f t="shared" si="147"/>
        <v>-1868.3922474338053</v>
      </c>
      <c r="AF146" s="5">
        <f t="shared" si="147"/>
        <v>-20686.429940893409</v>
      </c>
      <c r="AG146" s="5">
        <f t="shared" si="168"/>
        <v>-17393.034302675165</v>
      </c>
      <c r="AH146" s="5">
        <f t="shared" si="169"/>
        <v>146891.36825237819</v>
      </c>
      <c r="AI146" s="42">
        <f t="shared" si="163"/>
        <v>0</v>
      </c>
      <c r="AJ146" s="42">
        <f t="shared" si="166"/>
        <v>18146.09257662667</v>
      </c>
      <c r="AK146" s="42">
        <f t="shared" si="170"/>
        <v>165037.46082900485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252923.44507526938</v>
      </c>
      <c r="K147" s="11">
        <f t="shared" si="151"/>
        <v>2529.2344507526936</v>
      </c>
      <c r="L147" s="24">
        <f t="shared" si="157"/>
        <v>28003.130146494186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H'!$B$136:$AV$256, 16)</f>
        <v>42.508783315678798</v>
      </c>
      <c r="S147" s="46">
        <f>VLOOKUP(I147, '[1]Lapse Rates'!$A$4:$F$24, 4)</f>
        <v>7.1178370000000003E-4</v>
      </c>
      <c r="T147" s="33">
        <f t="shared" si="167"/>
        <v>0.73871848727893796</v>
      </c>
      <c r="U147" s="33">
        <f t="shared" si="158"/>
        <v>3.1402024107026402E-2</v>
      </c>
      <c r="V147" s="39">
        <f t="shared" si="153"/>
        <v>5.2580777813380543E-4</v>
      </c>
      <c r="W147" s="32">
        <f t="shared" si="159"/>
        <v>0.70679065539377772</v>
      </c>
      <c r="X147" s="31"/>
      <c r="Y147" s="5">
        <f t="shared" si="164"/>
        <v>0</v>
      </c>
      <c r="Z147" s="5">
        <f t="shared" si="154"/>
        <v>4.448776958755075</v>
      </c>
      <c r="AA147" s="5">
        <f t="shared" si="160"/>
        <v>0</v>
      </c>
      <c r="AB147" s="5">
        <f t="shared" si="145"/>
        <v>4.2564982960713937</v>
      </c>
      <c r="AC147" s="32"/>
      <c r="AD147" s="5">
        <f t="shared" si="165"/>
        <v>178763.92750920178</v>
      </c>
      <c r="AE147" s="5">
        <f t="shared" si="147"/>
        <v>-1787.6392750920177</v>
      </c>
      <c r="AF147" s="5">
        <f t="shared" si="147"/>
        <v>-19792.350709317881</v>
      </c>
      <c r="AG147" s="5">
        <f t="shared" si="168"/>
        <v>-18911.209575950405</v>
      </c>
      <c r="AH147" s="5">
        <f t="shared" si="169"/>
        <v>138272.72794884146</v>
      </c>
      <c r="AI147" s="42">
        <f t="shared" si="163"/>
        <v>0</v>
      </c>
      <c r="AJ147" s="42">
        <f t="shared" si="166"/>
        <v>17361.810300785823</v>
      </c>
      <c r="AK147" s="42">
        <f t="shared" si="170"/>
        <v>155634.53824962728</v>
      </c>
    </row>
    <row r="148" spans="1:37" ht="15" x14ac:dyDescent="0.2">
      <c r="I148" s="2">
        <f t="shared" si="150"/>
        <v>16</v>
      </c>
      <c r="J148" s="11">
        <f t="shared" si="140"/>
        <v>252923.44507526938</v>
      </c>
      <c r="K148" s="11">
        <f t="shared" si="151"/>
        <v>2529.2344507526936</v>
      </c>
      <c r="L148" s="24">
        <f t="shared" si="157"/>
        <v>28003.130146494186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H'!$B$136:$AV$256, 16)</f>
        <v>47.903736560047705</v>
      </c>
      <c r="S148" s="46">
        <f>VLOOKUP(I148, '[1]Lapse Rates'!$A$4:$F$24, 4)</f>
        <v>6.4944269999999999E-4</v>
      </c>
      <c r="T148" s="33">
        <f t="shared" si="167"/>
        <v>0.70679065539377772</v>
      </c>
      <c r="U148" s="33">
        <f t="shared" si="158"/>
        <v>3.3857913359086986E-2</v>
      </c>
      <c r="V148" s="39">
        <f t="shared" si="153"/>
        <v>4.5902003157370457E-4</v>
      </c>
      <c r="W148" s="32">
        <f t="shared" si="159"/>
        <v>0.67247372200311706</v>
      </c>
      <c r="X148" s="31"/>
      <c r="Y148" s="5">
        <f t="shared" si="164"/>
        <v>0</v>
      </c>
      <c r="Z148" s="5">
        <f t="shared" si="154"/>
        <v>4.2564982960713937</v>
      </c>
      <c r="AA148" s="5">
        <f t="shared" si="160"/>
        <v>0</v>
      </c>
      <c r="AB148" s="5">
        <f t="shared" si="145"/>
        <v>4.0498317712821521</v>
      </c>
      <c r="AC148" s="32"/>
      <c r="AD148" s="5">
        <f t="shared" si="165"/>
        <v>170084.37049161736</v>
      </c>
      <c r="AE148" s="5">
        <f t="shared" si="147"/>
        <v>-1700.8437049161735</v>
      </c>
      <c r="AF148" s="5">
        <f t="shared" si="147"/>
        <v>-18831.369157350637</v>
      </c>
      <c r="AG148" s="5">
        <f t="shared" si="168"/>
        <v>-20390.217304329595</v>
      </c>
      <c r="AH148" s="5">
        <f t="shared" si="169"/>
        <v>129161.94032502096</v>
      </c>
      <c r="AI148" s="42">
        <f t="shared" si="163"/>
        <v>0</v>
      </c>
      <c r="AJ148" s="42">
        <f t="shared" si="166"/>
        <v>16518.841540258232</v>
      </c>
      <c r="AK148" s="42">
        <f t="shared" si="170"/>
        <v>145680.78186527919</v>
      </c>
    </row>
    <row r="149" spans="1:37" ht="15" x14ac:dyDescent="0.2">
      <c r="I149" s="2">
        <f t="shared" si="150"/>
        <v>17</v>
      </c>
      <c r="J149" s="11">
        <f t="shared" si="140"/>
        <v>252923.44507526938</v>
      </c>
      <c r="K149" s="11">
        <f t="shared" si="151"/>
        <v>2529.2344507526936</v>
      </c>
      <c r="L149" s="24">
        <f t="shared" si="157"/>
        <v>28003.130146494186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H'!$B$136:$AV$256, 16)</f>
        <v>53.861338660968613</v>
      </c>
      <c r="S149" s="46">
        <f>VLOOKUP(I149, '[1]Lapse Rates'!$A$4:$F$24, 4)</f>
        <v>5.2983399999999997E-4</v>
      </c>
      <c r="T149" s="33">
        <f t="shared" si="167"/>
        <v>0.67247372200311706</v>
      </c>
      <c r="U149" s="33">
        <f t="shared" si="158"/>
        <v>3.622033488141195E-2</v>
      </c>
      <c r="V149" s="39">
        <f t="shared" si="153"/>
        <v>3.5629944202379948E-4</v>
      </c>
      <c r="W149" s="32">
        <f t="shared" si="159"/>
        <v>0.63589708767968134</v>
      </c>
      <c r="X149" s="31"/>
      <c r="Y149" s="5">
        <f t="shared" si="164"/>
        <v>0</v>
      </c>
      <c r="Z149" s="5">
        <f t="shared" si="154"/>
        <v>4.0498317712821521</v>
      </c>
      <c r="AA149" s="5">
        <f t="shared" si="160"/>
        <v>0</v>
      </c>
      <c r="AB149" s="5">
        <f t="shared" si="145"/>
        <v>3.8295566721624681</v>
      </c>
      <c r="AC149" s="32"/>
      <c r="AD149" s="5">
        <f t="shared" si="165"/>
        <v>160833.28212927564</v>
      </c>
      <c r="AE149" s="5">
        <f t="shared" si="147"/>
        <v>-1608.3328212927563</v>
      </c>
      <c r="AF149" s="5">
        <f t="shared" si="147"/>
        <v>-17807.108906070742</v>
      </c>
      <c r="AG149" s="5">
        <f t="shared" si="168"/>
        <v>-21812.936055297836</v>
      </c>
      <c r="AH149" s="5">
        <f t="shared" si="169"/>
        <v>119604.90434661433</v>
      </c>
      <c r="AI149" s="42">
        <f t="shared" si="163"/>
        <v>0</v>
      </c>
      <c r="AJ149" s="42">
        <f t="shared" si="166"/>
        <v>15620.364815609886</v>
      </c>
      <c r="AK149" s="42">
        <f t="shared" si="170"/>
        <v>135225.26916222423</v>
      </c>
    </row>
    <row r="150" spans="1:37" ht="15" x14ac:dyDescent="0.2">
      <c r="I150" s="2">
        <f t="shared" si="150"/>
        <v>18</v>
      </c>
      <c r="J150" s="11">
        <f t="shared" si="140"/>
        <v>252923.44507526938</v>
      </c>
      <c r="K150" s="11">
        <f t="shared" si="151"/>
        <v>2529.2344507526936</v>
      </c>
      <c r="L150" s="24">
        <f t="shared" si="157"/>
        <v>28003.130146494186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H'!$B$136:$AV$256, 16)</f>
        <v>60.589124942184128</v>
      </c>
      <c r="S150" s="46">
        <f>VLOOKUP(I150, '[1]Lapse Rates'!$A$4:$F$24, 4)</f>
        <v>4.565131E-4</v>
      </c>
      <c r="T150" s="33">
        <f t="shared" si="167"/>
        <v>0.63589708767968134</v>
      </c>
      <c r="U150" s="33">
        <f t="shared" si="158"/>
        <v>3.8528448095795226E-2</v>
      </c>
      <c r="V150" s="39">
        <f t="shared" si="153"/>
        <v>2.9029535077762313E-4</v>
      </c>
      <c r="W150" s="32">
        <f t="shared" si="159"/>
        <v>0.59707834423310846</v>
      </c>
      <c r="X150" s="31"/>
      <c r="Y150" s="5">
        <f t="shared" si="164"/>
        <v>0</v>
      </c>
      <c r="Z150" s="5">
        <f t="shared" si="164"/>
        <v>3.8295566721624681</v>
      </c>
      <c r="AA150" s="5">
        <f t="shared" si="160"/>
        <v>0</v>
      </c>
      <c r="AB150" s="5">
        <f t="shared" si="145"/>
        <v>3.5957789416916066</v>
      </c>
      <c r="AC150" s="32"/>
      <c r="AD150" s="5">
        <f t="shared" si="165"/>
        <v>151015.11180327539</v>
      </c>
      <c r="AE150" s="5">
        <f t="shared" si="147"/>
        <v>-1510.1511180327539</v>
      </c>
      <c r="AF150" s="5">
        <f t="shared" si="147"/>
        <v>-16720.062581212991</v>
      </c>
      <c r="AG150" s="5">
        <f t="shared" si="168"/>
        <v>-23202.948768282662</v>
      </c>
      <c r="AH150" s="5">
        <f t="shared" si="169"/>
        <v>109581.94933574699</v>
      </c>
      <c r="AI150" s="42">
        <f t="shared" si="163"/>
        <v>0</v>
      </c>
      <c r="AJ150" s="42">
        <f t="shared" si="166"/>
        <v>14666.812322731843</v>
      </c>
      <c r="AK150" s="42">
        <f t="shared" si="170"/>
        <v>124248.76165847883</v>
      </c>
    </row>
    <row r="151" spans="1:37" ht="15" x14ac:dyDescent="0.2">
      <c r="I151" s="2">
        <f t="shared" si="150"/>
        <v>19</v>
      </c>
      <c r="J151" s="11">
        <f t="shared" si="140"/>
        <v>252923.44507526938</v>
      </c>
      <c r="K151" s="11">
        <f t="shared" si="151"/>
        <v>2529.2344507526936</v>
      </c>
      <c r="L151" s="24">
        <f t="shared" si="157"/>
        <v>28003.130146494186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H'!$B$136:$AV$256, 16)</f>
        <v>68.177603938404133</v>
      </c>
      <c r="S151" s="46">
        <f>VLOOKUP(I151, '[1]Lapse Rates'!$A$4:$F$24, 4)</f>
        <v>3.5534066900000001E-2</v>
      </c>
      <c r="T151" s="33">
        <f t="shared" si="167"/>
        <v>0.59707834423310846</v>
      </c>
      <c r="U151" s="33">
        <f t="shared" si="158"/>
        <v>4.0707370873322997E-2</v>
      </c>
      <c r="V151" s="39">
        <f t="shared" si="153"/>
        <v>2.1216621828520507E-2</v>
      </c>
      <c r="W151" s="32">
        <f t="shared" si="159"/>
        <v>0.535154351531265</v>
      </c>
      <c r="X151" s="31"/>
      <c r="Y151" s="5">
        <f t="shared" si="164"/>
        <v>0</v>
      </c>
      <c r="Z151" s="5">
        <f t="shared" si="164"/>
        <v>3.5957789416916066</v>
      </c>
      <c r="AA151" s="5">
        <f t="shared" si="160"/>
        <v>0</v>
      </c>
      <c r="AB151" s="5">
        <f t="shared" si="145"/>
        <v>3.2228546996832219</v>
      </c>
      <c r="AC151" s="32"/>
      <c r="AD151" s="5">
        <f t="shared" si="165"/>
        <v>135353.0822363093</v>
      </c>
      <c r="AE151" s="5">
        <f t="shared" si="147"/>
        <v>-1353.530822363093</v>
      </c>
      <c r="AF151" s="5">
        <f t="shared" si="147"/>
        <v>-14985.996954392715</v>
      </c>
      <c r="AG151" s="5">
        <f t="shared" si="168"/>
        <v>-24515.159253670434</v>
      </c>
      <c r="AH151" s="5">
        <f t="shared" si="169"/>
        <v>94498.395205883047</v>
      </c>
      <c r="AI151" s="42">
        <f t="shared" si="163"/>
        <v>0</v>
      </c>
      <c r="AJ151" s="42">
        <f t="shared" si="166"/>
        <v>13145.708739622305</v>
      </c>
      <c r="AK151" s="42">
        <f t="shared" si="170"/>
        <v>107644.10394550535</v>
      </c>
    </row>
    <row r="152" spans="1:37" ht="15" x14ac:dyDescent="0.2">
      <c r="I152" s="2">
        <f t="shared" si="150"/>
        <v>20</v>
      </c>
      <c r="J152" s="11">
        <f t="shared" si="140"/>
        <v>252923.44507526938</v>
      </c>
      <c r="K152" s="11">
        <f t="shared" si="151"/>
        <v>2529.2344507526936</v>
      </c>
      <c r="L152" s="24">
        <f t="shared" si="157"/>
        <v>28003.130146494186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H'!$B$136:$AV$256, 16)</f>
        <v>76.767341172761704</v>
      </c>
      <c r="S152" s="46">
        <f>VLOOKUP(I152, '[1]Lapse Rates'!$A$4:$F$24, 4)</f>
        <v>0</v>
      </c>
      <c r="T152" s="33">
        <f t="shared" si="167"/>
        <v>0.535154351531265</v>
      </c>
      <c r="U152" s="33">
        <f t="shared" si="158"/>
        <v>4.1082376684088671E-2</v>
      </c>
      <c r="V152" s="39">
        <f t="shared" si="153"/>
        <v>0</v>
      </c>
      <c r="W152" s="32">
        <f t="shared" si="159"/>
        <v>0.49407197484717635</v>
      </c>
      <c r="X152" s="31"/>
      <c r="Y152" s="5">
        <f t="shared" si="164"/>
        <v>0</v>
      </c>
      <c r="Z152" s="5">
        <f t="shared" si="164"/>
        <v>3.2228546996832219</v>
      </c>
      <c r="AA152" s="5">
        <f t="shared" si="160"/>
        <v>0</v>
      </c>
      <c r="AB152" s="5">
        <f t="shared" si="145"/>
        <v>2.9754447134024016</v>
      </c>
      <c r="AC152" s="32"/>
      <c r="AD152" s="5">
        <f>$W152*J152</f>
        <v>124962.38599348969</v>
      </c>
      <c r="AE152" s="5">
        <f t="shared" si="147"/>
        <v>-1249.6238599348967</v>
      </c>
      <c r="AF152" s="5">
        <f t="shared" si="147"/>
        <v>-13835.561813380882</v>
      </c>
      <c r="AG152" s="5">
        <f t="shared" si="168"/>
        <v>-24740.998628082038</v>
      </c>
      <c r="AH152" s="5">
        <f t="shared" si="169"/>
        <v>85136.201692091854</v>
      </c>
      <c r="AI152" s="42">
        <f t="shared" si="163"/>
        <v>0</v>
      </c>
      <c r="AJ152" s="42">
        <f t="shared" si="166"/>
        <v>12136.538127347763</v>
      </c>
      <c r="AK152" s="42">
        <f t="shared" si="170"/>
        <v>97272.739819439623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4295759.5724762678</v>
      </c>
      <c r="AE155" s="21">
        <f t="shared" ref="AE155:AK155" si="171">SUM(AE132:AE152)</f>
        <v>-139098.52618683747</v>
      </c>
      <c r="AF155" s="21">
        <f t="shared" si="171"/>
        <v>-455534.05855741532</v>
      </c>
      <c r="AG155" s="21">
        <f t="shared" si="171"/>
        <v>-277610.73791649943</v>
      </c>
      <c r="AH155" s="21">
        <f t="shared" si="171"/>
        <v>3423516.2498155138</v>
      </c>
      <c r="AI155" s="21">
        <f t="shared" si="171"/>
        <v>0</v>
      </c>
      <c r="AJ155" s="21">
        <f t="shared" si="171"/>
        <v>392891.11694494204</v>
      </c>
      <c r="AK155" s="21">
        <f t="shared" si="171"/>
        <v>3816407.3667604579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2148842.9256457542</v>
      </c>
      <c r="AE157" s="21">
        <f t="shared" ref="AE157:AK157" si="172">AE132+NPV($D$6,AE133:AE152)</f>
        <v>-117852.62973656823</v>
      </c>
      <c r="AF157" s="21">
        <f t="shared" si="172"/>
        <v>-220304.14414644681</v>
      </c>
      <c r="AG157" s="21">
        <f t="shared" si="172"/>
        <v>-92977.094113139727</v>
      </c>
      <c r="AH157" s="21">
        <f t="shared" si="172"/>
        <v>1717709.0576495987</v>
      </c>
      <c r="AI157" s="21">
        <f t="shared" si="172"/>
        <v>0</v>
      </c>
      <c r="AJ157" s="21">
        <f t="shared" si="172"/>
        <v>184357.60407769444</v>
      </c>
      <c r="AK157" s="21">
        <f t="shared" si="172"/>
        <v>1902066.6617272934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3191492.9584618565</v>
      </c>
      <c r="AE159" s="21">
        <f t="shared" ref="AE159:AK159" si="173">AE132+NPV($D$7,AE133:AE152)</f>
        <v>-128143.69555925007</v>
      </c>
      <c r="AF159" s="21">
        <f t="shared" si="173"/>
        <v>-334244.5720466504</v>
      </c>
      <c r="AG159" s="21">
        <f t="shared" si="173"/>
        <v>-176909.24445022939</v>
      </c>
      <c r="AH159" s="21">
        <f t="shared" si="173"/>
        <v>2552195.4464057265</v>
      </c>
      <c r="AI159" s="21">
        <f t="shared" si="173"/>
        <v>0</v>
      </c>
      <c r="AJ159" s="21">
        <f t="shared" si="173"/>
        <v>285634.5438079845</v>
      </c>
      <c r="AK159" s="21">
        <f t="shared" si="173"/>
        <v>2837829.9902137108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263105.46633951401</v>
      </c>
    </row>
    <row r="162" spans="1:39" ht="15" x14ac:dyDescent="0.2">
      <c r="G162" s="58" t="s">
        <v>114</v>
      </c>
      <c r="H162" s="57"/>
      <c r="I162" s="57"/>
      <c r="J162" s="11">
        <f>H$161</f>
        <v>263105.46633951401</v>
      </c>
      <c r="K162" s="11">
        <f>J162*$C$10</f>
        <v>105242.18653580561</v>
      </c>
      <c r="L162" s="24">
        <f>$C$171</f>
        <v>37014.347436273929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263105.46633951401</v>
      </c>
      <c r="AE162" s="5">
        <f>-$W162*K162</f>
        <v>-105242.18653580561</v>
      </c>
      <c r="AF162" s="5">
        <f>-$W162*L162</f>
        <v>-37014.347436273929</v>
      </c>
      <c r="AG162" s="5"/>
      <c r="AH162" s="5">
        <f>SUM(AD162:AG162)</f>
        <v>120848.93236743446</v>
      </c>
      <c r="AI162" s="42">
        <f>Y162-AA162</f>
        <v>0</v>
      </c>
      <c r="AJ162" s="42"/>
      <c r="AK162" s="42">
        <f>SUM(AH162:AJ162)</f>
        <v>120848.93236743446</v>
      </c>
      <c r="AL162" s="6" t="s">
        <v>39</v>
      </c>
      <c r="AM162" s="36">
        <f>AK189</f>
        <v>2970467.9313911488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263105.46633951401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H'!$B$136:$AV$256, 19)</f>
        <v>8.961033840147774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8.9610338401477745E-3</v>
      </c>
      <c r="V163" s="39">
        <f>MIN(S163*T163,T163-U163)</f>
        <v>2.6703721500000001E-3</v>
      </c>
      <c r="W163" s="32">
        <f>T163-SUM(U163:V163)</f>
        <v>0.98836859400985222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5.9522423000195932</v>
      </c>
      <c r="AC163" s="32"/>
      <c r="AD163" s="5">
        <f t="shared" ref="AD163:AD165" si="182">$W163*J163</f>
        <v>260045.17984229195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-5396.5944485183545</v>
      </c>
      <c r="AH163" s="5">
        <f t="shared" ref="AH163:AH171" si="184">SUM(AD163:AG163)</f>
        <v>254648.5853937736</v>
      </c>
      <c r="AI163" s="42">
        <f>-M163*$W162*(N163-N162)/1000</f>
        <v>0</v>
      </c>
      <c r="AJ163" s="42">
        <f>$D$6*SUM(Y163:Z163,AD163:AE163)</f>
        <v>25511.022929177841</v>
      </c>
      <c r="AK163" s="42">
        <f t="shared" ref="AK163" si="185">SUM(AH163:AJ163)</f>
        <v>280159.60832295142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263105.46633951401</v>
      </c>
      <c r="K164" s="11">
        <f t="shared" ref="K164:K182" si="187">J164*$C$11</f>
        <v>2631.0546633951403</v>
      </c>
      <c r="L164" s="24">
        <f>$C$172</f>
        <v>29121.183446088507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H'!$B$136:$AV$256, 19)</f>
        <v>9.8828503360265465</v>
      </c>
      <c r="S164" s="46">
        <f>VLOOKUP(I164, '[1]Lapse Rates'!$A$4:$F$24, 4)</f>
        <v>2.4152155999999998E-3</v>
      </c>
      <c r="T164" s="33">
        <f t="shared" ref="T164:T166" si="188">W163</f>
        <v>0.98836859400985222</v>
      </c>
      <c r="U164" s="33">
        <f>T164*R164/1000</f>
        <v>9.7678988914283536E-3</v>
      </c>
      <c r="V164" s="39">
        <f t="shared" ref="V164:V182" si="189">MIN(S164*T164,T164-U164)</f>
        <v>2.3871232468026613E-3</v>
      </c>
      <c r="W164" s="32">
        <f>T164-SUM(U164:V164)</f>
        <v>0.97621357187162117</v>
      </c>
      <c r="X164" s="32"/>
      <c r="Y164" s="5">
        <f t="shared" ref="Y164:Z179" si="190">AA163</f>
        <v>0</v>
      </c>
      <c r="Z164" s="5">
        <f t="shared" si="190"/>
        <v>5.9522423000195932</v>
      </c>
      <c r="AA164" s="5">
        <f>O164*W164</f>
        <v>0</v>
      </c>
      <c r="AB164" s="5">
        <f t="shared" si="181"/>
        <v>5.8790412317467453</v>
      </c>
      <c r="AC164" s="32"/>
      <c r="AD164" s="5">
        <f t="shared" si="182"/>
        <v>256847.12707424557</v>
      </c>
      <c r="AE164" s="5">
        <f t="shared" si="183"/>
        <v>-2568.471270742456</v>
      </c>
      <c r="AF164" s="5">
        <f t="shared" si="183"/>
        <v>-28428.494509034786</v>
      </c>
      <c r="AG164" s="5">
        <f t="shared" ref="AG164:AG167" si="191">-U164*M164</f>
        <v>-5882.5119814860063</v>
      </c>
      <c r="AH164" s="5">
        <f t="shared" si="184"/>
        <v>219967.64931298234</v>
      </c>
      <c r="AI164" s="42">
        <f>-M164*($W163*N164-$W162*N163)/1000</f>
        <v>0</v>
      </c>
      <c r="AJ164" s="42">
        <f t="shared" ref="AJ164:AJ165" si="192">$D$6*SUM(Y164:Z164,AD164:AE164)</f>
        <v>24945.320049293292</v>
      </c>
      <c r="AK164" s="42">
        <f>SUM(AH164:AJ164)</f>
        <v>244912.96936227562</v>
      </c>
      <c r="AL164" s="48" t="s">
        <v>59</v>
      </c>
      <c r="AM164" s="54">
        <f>AK189/AD189</f>
        <v>0.89229510562015313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263105.46633951401</v>
      </c>
      <c r="K165" s="11">
        <f t="shared" si="187"/>
        <v>2631.0546633951403</v>
      </c>
      <c r="L165" s="24">
        <f t="shared" ref="L165:L182" si="193">$C$172</f>
        <v>29121.183446088507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H'!$B$136:$AV$256, 19)</f>
        <v>10.872392764286305</v>
      </c>
      <c r="S165" s="46">
        <f>VLOOKUP(I165, '[1]Lapse Rates'!$A$4:$F$24, 4)</f>
        <v>2.3963082999999999E-3</v>
      </c>
      <c r="T165" s="33">
        <f t="shared" si="188"/>
        <v>0.97621357187162117</v>
      </c>
      <c r="U165" s="33">
        <f t="shared" ref="U165:U182" si="194">T165*R165/1000</f>
        <v>1.0613777375215102E-2</v>
      </c>
      <c r="V165" s="39">
        <f t="shared" si="189"/>
        <v>2.3393086848486123E-3</v>
      </c>
      <c r="W165" s="32">
        <f t="shared" ref="W165:W182" si="195">T165-SUM(U165:V165)</f>
        <v>0.96326048581155743</v>
      </c>
      <c r="X165" s="32"/>
      <c r="Y165" s="5">
        <f t="shared" si="190"/>
        <v>0</v>
      </c>
      <c r="Z165" s="5">
        <f t="shared" si="190"/>
        <v>5.8790412317467453</v>
      </c>
      <c r="AA165" s="5">
        <f t="shared" ref="AA165:AA182" si="196">O165*W165</f>
        <v>0</v>
      </c>
      <c r="AB165" s="5">
        <f t="shared" si="181"/>
        <v>5.8010339910980839</v>
      </c>
      <c r="AC165" s="32"/>
      <c r="AD165" s="5">
        <f t="shared" si="182"/>
        <v>253439.09932587662</v>
      </c>
      <c r="AE165" s="5">
        <f t="shared" si="183"/>
        <v>-2534.3909932587667</v>
      </c>
      <c r="AF165" s="5">
        <f>-$W165*L165</f>
        <v>-28051.285313686702</v>
      </c>
      <c r="AG165" s="5">
        <f t="shared" si="191"/>
        <v>-6391.924534898415</v>
      </c>
      <c r="AH165" s="5">
        <f t="shared" si="184"/>
        <v>216461.49848403272</v>
      </c>
      <c r="AI165" s="42">
        <f>-M165*($W164*N165-$W163*N164)/1000</f>
        <v>0</v>
      </c>
      <c r="AJ165" s="42">
        <f t="shared" si="192"/>
        <v>24614.328621374651</v>
      </c>
      <c r="AK165" s="42">
        <f t="shared" ref="AK165:AK172" si="197">SUM(AH165:AJ165)</f>
        <v>241075.82710540737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263105.46633951401</v>
      </c>
      <c r="K166" s="11">
        <f t="shared" si="187"/>
        <v>2631.0546633951403</v>
      </c>
      <c r="L166" s="24">
        <f t="shared" si="193"/>
        <v>29121.183446088507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H'!$B$136:$AV$256, 19)</f>
        <v>11.930589057764381</v>
      </c>
      <c r="S166" s="46">
        <f>VLOOKUP(I166, '[1]Lapse Rates'!$A$4:$F$24, 4)</f>
        <v>2.1941491999999999E-3</v>
      </c>
      <c r="T166" s="33">
        <f t="shared" si="188"/>
        <v>0.96326048581155743</v>
      </c>
      <c r="U166" s="33">
        <f t="shared" si="194"/>
        <v>1.149226501180017E-2</v>
      </c>
      <c r="V166" s="39">
        <f t="shared" si="189"/>
        <v>2.1135372243350401E-3</v>
      </c>
      <c r="W166" s="32">
        <f t="shared" si="195"/>
        <v>0.94965468357542226</v>
      </c>
      <c r="X166" s="32"/>
      <c r="Y166" s="5">
        <f>AA165</f>
        <v>0</v>
      </c>
      <c r="Z166" s="5">
        <f t="shared" si="190"/>
        <v>5.8010339910980839</v>
      </c>
      <c r="AA166" s="5">
        <f t="shared" si="196"/>
        <v>0</v>
      </c>
      <c r="AB166" s="5">
        <f t="shared" si="181"/>
        <v>5.7190959043494294</v>
      </c>
      <c r="AC166" s="32"/>
      <c r="AD166" s="5">
        <f>$W166*J166</f>
        <v>249859.33838361508</v>
      </c>
      <c r="AE166" s="5">
        <f t="shared" si="183"/>
        <v>-2498.5933838361511</v>
      </c>
      <c r="AF166" s="5">
        <f t="shared" si="183"/>
        <v>-27655.068250837008</v>
      </c>
      <c r="AG166" s="5">
        <f t="shared" si="191"/>
        <v>-6920.9752657914041</v>
      </c>
      <c r="AH166" s="5">
        <f t="shared" si="184"/>
        <v>212784.70148315051</v>
      </c>
      <c r="AI166" s="42">
        <f t="shared" ref="AI166:AI182" si="199">-M166*($W165*N166-$W164*N165)/1000</f>
        <v>0</v>
      </c>
      <c r="AJ166" s="42">
        <f>$D$6*SUM(Y166:Z166,AD166:AE166)</f>
        <v>24266.658165912842</v>
      </c>
      <c r="AK166" s="42">
        <f t="shared" si="197"/>
        <v>237051.35964906335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263105.46633951401</v>
      </c>
      <c r="K167" s="11">
        <f t="shared" si="187"/>
        <v>2631.0546633951403</v>
      </c>
      <c r="L167" s="24">
        <f t="shared" si="193"/>
        <v>29121.183446088507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H'!$B$136:$AV$256, 19)</f>
        <v>13.124935897840057</v>
      </c>
      <c r="S167" s="46">
        <f>VLOOKUP(I167, '[1]Lapse Rates'!$A$4:$F$24, 4)</f>
        <v>1.9313649E-3</v>
      </c>
      <c r="T167" s="33">
        <f>W166</f>
        <v>0.94965468357542226</v>
      </c>
      <c r="U167" s="33">
        <f t="shared" si="194"/>
        <v>1.2464156847011E-2</v>
      </c>
      <c r="V167" s="39">
        <f t="shared" si="189"/>
        <v>1.834129722978177E-3</v>
      </c>
      <c r="W167" s="32">
        <f t="shared" si="195"/>
        <v>0.93535639700543305</v>
      </c>
      <c r="X167" s="32"/>
      <c r="Y167" s="5">
        <f t="shared" ref="Y167:Z182" si="200">AA166</f>
        <v>0</v>
      </c>
      <c r="Z167" s="5">
        <f t="shared" si="190"/>
        <v>5.7190959043494294</v>
      </c>
      <c r="AA167" s="5">
        <f t="shared" si="196"/>
        <v>0</v>
      </c>
      <c r="AB167" s="5">
        <f t="shared" si="181"/>
        <v>5.6329874761218495</v>
      </c>
      <c r="AC167" s="32"/>
      <c r="AD167" s="5">
        <f t="shared" ref="AD167:AD181" si="201">$W167*J167</f>
        <v>246097.38102776208</v>
      </c>
      <c r="AE167" s="5">
        <f t="shared" si="183"/>
        <v>-2460.9738102776209</v>
      </c>
      <c r="AF167" s="5">
        <f t="shared" si="183"/>
        <v>-27238.685224667606</v>
      </c>
      <c r="AG167" s="5">
        <f t="shared" si="191"/>
        <v>-7506.2767138185873</v>
      </c>
      <c r="AH167" s="5">
        <f t="shared" si="184"/>
        <v>208891.44527899829</v>
      </c>
      <c r="AI167" s="42">
        <f t="shared" si="199"/>
        <v>0</v>
      </c>
      <c r="AJ167" s="42">
        <f t="shared" ref="AJ167:AJ182" si="202">$D$6*SUM(Y167:Z167,AD167:AE167)</f>
        <v>23901.292591343445</v>
      </c>
      <c r="AK167" s="42">
        <f t="shared" si="197"/>
        <v>232792.73787034175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263105.46633951401</v>
      </c>
      <c r="K168" s="11">
        <f t="shared" si="187"/>
        <v>2631.0546633951403</v>
      </c>
      <c r="L168" s="24">
        <f t="shared" si="193"/>
        <v>29121.183446088507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H'!$B$136:$AV$256, 19)</f>
        <v>14.629178302290779</v>
      </c>
      <c r="S168" s="46">
        <f>VLOOKUP(I168, '[1]Lapse Rates'!$A$4:$F$24, 4)</f>
        <v>1.9726812000000001E-3</v>
      </c>
      <c r="T168" s="33">
        <f t="shared" ref="T168:T182" si="203">W167</f>
        <v>0.93535639700543305</v>
      </c>
      <c r="U168" s="33">
        <f t="shared" si="194"/>
        <v>1.368349550798076E-2</v>
      </c>
      <c r="V168" s="39">
        <f t="shared" si="189"/>
        <v>1.8451599796723542E-3</v>
      </c>
      <c r="W168" s="32">
        <f t="shared" si="195"/>
        <v>0.91982774151777991</v>
      </c>
      <c r="X168" s="32"/>
      <c r="Y168" s="5">
        <f t="shared" si="200"/>
        <v>0</v>
      </c>
      <c r="Z168" s="5">
        <f t="shared" si="190"/>
        <v>5.6329874761218495</v>
      </c>
      <c r="AA168" s="5">
        <f t="shared" si="196"/>
        <v>0</v>
      </c>
      <c r="AB168" s="5">
        <f t="shared" si="181"/>
        <v>5.5394694094651102</v>
      </c>
      <c r="AC168" s="32"/>
      <c r="AD168" s="5">
        <f t="shared" si="201"/>
        <v>242011.70688405744</v>
      </c>
      <c r="AE168" s="5">
        <f t="shared" si="183"/>
        <v>-2420.1170688405746</v>
      </c>
      <c r="AF168" s="5">
        <f t="shared" si="183"/>
        <v>-26786.472399540551</v>
      </c>
      <c r="AG168" s="5">
        <f>-U168*M168</f>
        <v>-8240.5978162757456</v>
      </c>
      <c r="AH168" s="5">
        <f t="shared" si="184"/>
        <v>204564.51959940055</v>
      </c>
      <c r="AI168" s="42">
        <f t="shared" si="199"/>
        <v>0</v>
      </c>
      <c r="AJ168" s="42">
        <f t="shared" si="202"/>
        <v>23504.487556944183</v>
      </c>
      <c r="AK168" s="42">
        <f t="shared" si="197"/>
        <v>228069.00715634474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263105.46633951401</v>
      </c>
      <c r="K169" s="11">
        <f t="shared" si="187"/>
        <v>2631.0546633951403</v>
      </c>
      <c r="L169" s="24">
        <f t="shared" si="193"/>
        <v>29121.183446088507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H'!$B$136:$AV$256, 19)</f>
        <v>16.195726249663053</v>
      </c>
      <c r="S169" s="46">
        <f>VLOOKUP(I169, '[1]Lapse Rates'!$A$4:$F$24, 4)</f>
        <v>1.7228968999999999E-3</v>
      </c>
      <c r="T169" s="33">
        <f t="shared" si="203"/>
        <v>0.91982774151777991</v>
      </c>
      <c r="U169" s="33">
        <f t="shared" si="194"/>
        <v>1.4897278298467789E-2</v>
      </c>
      <c r="V169" s="39">
        <f t="shared" si="189"/>
        <v>1.5847683643949841E-3</v>
      </c>
      <c r="W169" s="32">
        <f t="shared" si="195"/>
        <v>0.90334569485491711</v>
      </c>
      <c r="X169" s="32"/>
      <c r="Y169" s="5">
        <f t="shared" si="200"/>
        <v>0</v>
      </c>
      <c r="Z169" s="5">
        <f t="shared" si="190"/>
        <v>5.5394694094651102</v>
      </c>
      <c r="AA169" s="5">
        <f t="shared" si="196"/>
        <v>0</v>
      </c>
      <c r="AB169" s="5">
        <f t="shared" si="181"/>
        <v>5.4402097446678184</v>
      </c>
      <c r="AC169" s="32"/>
      <c r="AD169" s="5">
        <f t="shared" si="201"/>
        <v>237675.1903105953</v>
      </c>
      <c r="AE169" s="5">
        <f t="shared" si="183"/>
        <v>-2376.7519031059533</v>
      </c>
      <c r="AF169" s="5">
        <f t="shared" si="183"/>
        <v>-26306.495695104331</v>
      </c>
      <c r="AG169" s="5">
        <f t="shared" ref="AG169:AG182" si="204">-U169*M169</f>
        <v>-8971.5730124079582</v>
      </c>
      <c r="AH169" s="5">
        <f t="shared" si="184"/>
        <v>200020.36969997705</v>
      </c>
      <c r="AI169" s="42">
        <f t="shared" si="199"/>
        <v>0</v>
      </c>
      <c r="AJ169" s="42">
        <f t="shared" si="202"/>
        <v>23083.320229723773</v>
      </c>
      <c r="AK169" s="42">
        <f t="shared" si="197"/>
        <v>223103.68992970081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263105.46633951401</v>
      </c>
      <c r="K170" s="11">
        <f t="shared" si="187"/>
        <v>2631.0546633951403</v>
      </c>
      <c r="L170" s="24">
        <f t="shared" si="193"/>
        <v>29121.183446088507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H'!$B$136:$AV$256, 19)</f>
        <v>18.006293127515512</v>
      </c>
      <c r="S170" s="46">
        <f>VLOOKUP(I170, '[1]Lapse Rates'!$A$4:$F$24, 4)</f>
        <v>1.5750323E-3</v>
      </c>
      <c r="T170" s="33">
        <f t="shared" si="203"/>
        <v>0.90334569485491711</v>
      </c>
      <c r="U170" s="33">
        <f t="shared" si="194"/>
        <v>1.6265907377036818E-2</v>
      </c>
      <c r="V170" s="39">
        <f t="shared" si="189"/>
        <v>1.4227986474624383E-3</v>
      </c>
      <c r="W170" s="32">
        <f t="shared" si="195"/>
        <v>0.88565698883041788</v>
      </c>
      <c r="X170" s="32"/>
      <c r="Y170" s="5">
        <f t="shared" si="200"/>
        <v>0</v>
      </c>
      <c r="Z170" s="5">
        <f t="shared" si="190"/>
        <v>5.4402097446678184</v>
      </c>
      <c r="AA170" s="5">
        <f t="shared" si="196"/>
        <v>0</v>
      </c>
      <c r="AB170" s="5">
        <f t="shared" si="181"/>
        <v>5.3336832272635375</v>
      </c>
      <c r="AC170" s="32"/>
      <c r="AD170" s="5">
        <f t="shared" si="201"/>
        <v>233021.19506307686</v>
      </c>
      <c r="AE170" s="5">
        <f t="shared" si="183"/>
        <v>-2330.2119506307686</v>
      </c>
      <c r="AF170" s="5">
        <f t="shared" si="183"/>
        <v>-25791.37964204096</v>
      </c>
      <c r="AG170" s="5">
        <f t="shared" si="204"/>
        <v>-9795.8011337655062</v>
      </c>
      <c r="AH170" s="5">
        <f t="shared" si="184"/>
        <v>195103.80233663961</v>
      </c>
      <c r="AI170" s="42">
        <f t="shared" si="199"/>
        <v>0</v>
      </c>
      <c r="AJ170" s="42">
        <f t="shared" si="202"/>
        <v>22631.319127906914</v>
      </c>
      <c r="AK170" s="42">
        <f t="shared" si="197"/>
        <v>217735.12146454654</v>
      </c>
    </row>
    <row r="171" spans="1:39" ht="15" x14ac:dyDescent="0.2">
      <c r="A171" s="12"/>
      <c r="B171" s="13">
        <v>1</v>
      </c>
      <c r="C171" s="10">
        <f>$H$161*0.14+$B$174</f>
        <v>37014.347436273929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263105.46633951401</v>
      </c>
      <c r="K171" s="11">
        <f t="shared" si="187"/>
        <v>2631.0546633951403</v>
      </c>
      <c r="L171" s="24">
        <f t="shared" si="193"/>
        <v>29121.183446088507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H'!$B$136:$AV$256, 19)</f>
        <v>20.100124889920313</v>
      </c>
      <c r="S171" s="46">
        <f>VLOOKUP(I171, '[1]Lapse Rates'!$A$4:$F$24, 4)</f>
        <v>1.4424080000000001E-3</v>
      </c>
      <c r="T171" s="33">
        <f t="shared" si="203"/>
        <v>0.88565698883041788</v>
      </c>
      <c r="U171" s="33">
        <f t="shared" si="194"/>
        <v>1.7801816085122157E-2</v>
      </c>
      <c r="V171" s="39">
        <f t="shared" si="189"/>
        <v>1.2774787259449054E-3</v>
      </c>
      <c r="W171" s="32">
        <f t="shared" si="195"/>
        <v>0.86657769401935081</v>
      </c>
      <c r="X171" s="32"/>
      <c r="Y171" s="5">
        <f t="shared" si="200"/>
        <v>0</v>
      </c>
      <c r="Z171" s="5">
        <f t="shared" si="190"/>
        <v>5.3336832272635375</v>
      </c>
      <c r="AA171" s="5">
        <f t="shared" si="196"/>
        <v>0</v>
      </c>
      <c r="AB171" s="5">
        <f t="shared" si="181"/>
        <v>5.2187821809157962</v>
      </c>
      <c r="AC171" s="32"/>
      <c r="AD171" s="5">
        <f t="shared" si="201"/>
        <v>228001.32830438198</v>
      </c>
      <c r="AE171" s="5">
        <f t="shared" si="183"/>
        <v>-2280.0132830438201</v>
      </c>
      <c r="AF171" s="5">
        <f t="shared" si="183"/>
        <v>-25235.767997825871</v>
      </c>
      <c r="AG171" s="5">
        <f t="shared" si="204"/>
        <v>-10720.769899127032</v>
      </c>
      <c r="AH171" s="5">
        <f t="shared" si="184"/>
        <v>189764.77712438526</v>
      </c>
      <c r="AI171" s="42">
        <f t="shared" si="199"/>
        <v>0</v>
      </c>
      <c r="AJ171" s="42">
        <f t="shared" si="202"/>
        <v>22143.784237917873</v>
      </c>
      <c r="AK171" s="42">
        <f t="shared" si="197"/>
        <v>211908.56136230312</v>
      </c>
    </row>
    <row r="172" spans="1:39" ht="15" x14ac:dyDescent="0.2">
      <c r="A172" s="12"/>
      <c r="B172" s="70" t="s">
        <v>49</v>
      </c>
      <c r="C172" s="10">
        <f>$H$161*0.11+$B$174</f>
        <v>29121.183446088507</v>
      </c>
      <c r="D172" s="1"/>
      <c r="E172" s="1"/>
      <c r="F172" s="1"/>
      <c r="I172" s="2">
        <f t="shared" si="186"/>
        <v>10</v>
      </c>
      <c r="J172" s="11">
        <f t="shared" si="176"/>
        <v>263105.46633951401</v>
      </c>
      <c r="K172" s="11">
        <f t="shared" si="187"/>
        <v>2631.0546633951403</v>
      </c>
      <c r="L172" s="24">
        <f t="shared" si="193"/>
        <v>29121.183446088507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H'!$B$136:$AV$256, 19)</f>
        <v>22.597820921647433</v>
      </c>
      <c r="S172" s="46">
        <f>VLOOKUP(I172, '[1]Lapse Rates'!$A$4:$F$24, 4)</f>
        <v>1.4007732E-3</v>
      </c>
      <c r="T172" s="33">
        <f t="shared" si="203"/>
        <v>0.86657769401935081</v>
      </c>
      <c r="U172" s="33">
        <f t="shared" si="194"/>
        <v>1.9582767544143471E-2</v>
      </c>
      <c r="V172" s="39">
        <f t="shared" si="189"/>
        <v>1.213878809500107E-3</v>
      </c>
      <c r="W172" s="32">
        <f t="shared" si="195"/>
        <v>0.84578104766570728</v>
      </c>
      <c r="X172" s="32"/>
      <c r="Y172" s="5">
        <f t="shared" si="200"/>
        <v>0</v>
      </c>
      <c r="Z172" s="5">
        <f t="shared" si="190"/>
        <v>5.2187821809157962</v>
      </c>
      <c r="AA172" s="5">
        <f t="shared" si="196"/>
        <v>0</v>
      </c>
      <c r="AB172" s="5">
        <f t="shared" si="181"/>
        <v>5.093538745546712</v>
      </c>
      <c r="AC172" s="32"/>
      <c r="AD172" s="5">
        <f t="shared" si="201"/>
        <v>222529.61696720863</v>
      </c>
      <c r="AE172" s="5">
        <f t="shared" si="183"/>
        <v>-2225.2961696720868</v>
      </c>
      <c r="AF172" s="5">
        <f t="shared" si="183"/>
        <v>-24630.145044297991</v>
      </c>
      <c r="AG172" s="5">
        <f t="shared" si="204"/>
        <v>-11793.310515341978</v>
      </c>
      <c r="AH172" s="5">
        <f>SUM(AD172:AG172)</f>
        <v>183880.86523789656</v>
      </c>
      <c r="AI172" s="42">
        <f t="shared" si="199"/>
        <v>0</v>
      </c>
      <c r="AJ172" s="42">
        <f t="shared" si="202"/>
        <v>21612.365832770287</v>
      </c>
      <c r="AK172" s="42">
        <f t="shared" si="197"/>
        <v>205493.23107066686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263105.46633951401</v>
      </c>
      <c r="K173" s="11">
        <f t="shared" si="187"/>
        <v>2631.0546633951403</v>
      </c>
      <c r="L173" s="24">
        <f t="shared" si="193"/>
        <v>29121.183446088507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H'!$B$136:$AV$256, 19)</f>
        <v>25.486888154361644</v>
      </c>
      <c r="S173" s="46">
        <f>VLOOKUP(I173, '[1]Lapse Rates'!$A$4:$F$24, 4)</f>
        <v>1.2298243999999999E-3</v>
      </c>
      <c r="T173" s="33">
        <f t="shared" si="203"/>
        <v>0.84578104766570728</v>
      </c>
      <c r="U173" s="33">
        <f t="shared" si="194"/>
        <v>2.1556326964934695E-2</v>
      </c>
      <c r="V173" s="39">
        <f t="shared" si="189"/>
        <v>1.0401621694768497E-3</v>
      </c>
      <c r="W173" s="32">
        <f t="shared" si="195"/>
        <v>0.82318455853129568</v>
      </c>
      <c r="X173" s="31"/>
      <c r="Y173" s="5">
        <f t="shared" si="200"/>
        <v>0</v>
      </c>
      <c r="Z173" s="5">
        <f t="shared" si="190"/>
        <v>5.093538745546712</v>
      </c>
      <c r="AA173" s="5">
        <f t="shared" si="196"/>
        <v>0</v>
      </c>
      <c r="AB173" s="5">
        <f t="shared" si="181"/>
        <v>4.9574561349974369</v>
      </c>
      <c r="AC173" s="32"/>
      <c r="AD173" s="5">
        <f t="shared" si="201"/>
        <v>216584.35715586352</v>
      </c>
      <c r="AE173" s="5">
        <f t="shared" si="183"/>
        <v>-2165.8435715586352</v>
      </c>
      <c r="AF173" s="5">
        <f t="shared" si="183"/>
        <v>-23972.108538977245</v>
      </c>
      <c r="AG173" s="5">
        <f t="shared" si="204"/>
        <v>-12981.845231765657</v>
      </c>
      <c r="AH173" s="5">
        <f t="shared" ref="AH173:AH182" si="205">SUM(AD173:AG173)</f>
        <v>177464.55981356199</v>
      </c>
      <c r="AI173" s="42">
        <f t="shared" si="199"/>
        <v>0</v>
      </c>
      <c r="AJ173" s="42">
        <f t="shared" si="202"/>
        <v>21034.955858771249</v>
      </c>
      <c r="AK173" s="42">
        <f t="shared" ref="AK173:AK182" si="206">SUM(AH173:AJ173)</f>
        <v>198499.51567233325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263105.46633951401</v>
      </c>
      <c r="K174" s="11">
        <f t="shared" si="187"/>
        <v>2631.0546633951403</v>
      </c>
      <c r="L174" s="24">
        <f t="shared" si="193"/>
        <v>29121.183446088507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H'!$B$136:$AV$256, 19)</f>
        <v>28.815968374992387</v>
      </c>
      <c r="S174" s="46">
        <f>VLOOKUP(I174, '[1]Lapse Rates'!$A$4:$F$24, 4)</f>
        <v>1.0984558E-3</v>
      </c>
      <c r="T174" s="33">
        <f t="shared" si="203"/>
        <v>0.82318455853129568</v>
      </c>
      <c r="U174" s="33">
        <f t="shared" si="194"/>
        <v>2.3720860205419886E-2</v>
      </c>
      <c r="V174" s="39">
        <f t="shared" si="189"/>
        <v>9.0423185278914119E-4</v>
      </c>
      <c r="W174" s="32">
        <f t="shared" si="195"/>
        <v>0.79855946647308662</v>
      </c>
      <c r="X174" s="31"/>
      <c r="Y174" s="5">
        <f t="shared" si="200"/>
        <v>0</v>
      </c>
      <c r="Z174" s="5">
        <f t="shared" si="190"/>
        <v>4.9574561349974369</v>
      </c>
      <c r="AA174" s="5">
        <f t="shared" si="196"/>
        <v>0</v>
      </c>
      <c r="AB174" s="5">
        <f t="shared" si="181"/>
        <v>4.8091566893462048</v>
      </c>
      <c r="AC174" s="32"/>
      <c r="AD174" s="5">
        <f t="shared" si="201"/>
        <v>210105.36082623494</v>
      </c>
      <c r="AE174" s="5">
        <f t="shared" si="183"/>
        <v>-2101.0536082623498</v>
      </c>
      <c r="AF174" s="5">
        <f t="shared" si="183"/>
        <v>-23254.996715773319</v>
      </c>
      <c r="AG174" s="5">
        <f t="shared" si="204"/>
        <v>-14285.389920649812</v>
      </c>
      <c r="AH174" s="5">
        <f t="shared" si="205"/>
        <v>170463.92058154946</v>
      </c>
      <c r="AI174" s="42">
        <f t="shared" si="199"/>
        <v>0</v>
      </c>
      <c r="AJ174" s="42">
        <f t="shared" si="202"/>
        <v>20405.708864529955</v>
      </c>
      <c r="AK174" s="42">
        <f t="shared" si="206"/>
        <v>190869.62944607943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263105.46633951401</v>
      </c>
      <c r="K175" s="11">
        <f t="shared" si="187"/>
        <v>2631.0546633951403</v>
      </c>
      <c r="L175" s="24">
        <f t="shared" si="193"/>
        <v>29121.183446088507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H'!$B$136:$AV$256, 19)</f>
        <v>32.673812545753975</v>
      </c>
      <c r="S175" s="46">
        <f>VLOOKUP(I175, '[1]Lapse Rates'!$A$4:$F$24, 4)</f>
        <v>9.9047419999999994E-4</v>
      </c>
      <c r="T175" s="33">
        <f t="shared" si="203"/>
        <v>0.79855946647308662</v>
      </c>
      <c r="U175" s="33">
        <f t="shared" si="194"/>
        <v>2.6091982314178939E-2</v>
      </c>
      <c r="V175" s="39">
        <f t="shared" si="189"/>
        <v>7.9095254870735726E-4</v>
      </c>
      <c r="W175" s="32">
        <f t="shared" si="195"/>
        <v>0.77167653161020033</v>
      </c>
      <c r="X175" s="31"/>
      <c r="Y175" s="5">
        <f t="shared" si="200"/>
        <v>0</v>
      </c>
      <c r="Z175" s="5">
        <f t="shared" si="190"/>
        <v>4.8091566893462048</v>
      </c>
      <c r="AA175" s="5">
        <f t="shared" si="196"/>
        <v>0</v>
      </c>
      <c r="AB175" s="5">
        <f t="shared" si="181"/>
        <v>4.6472598595507932</v>
      </c>
      <c r="AC175" s="32"/>
      <c r="AD175" s="5">
        <f t="shared" si="201"/>
        <v>203032.31371256048</v>
      </c>
      <c r="AE175" s="5">
        <f t="shared" si="183"/>
        <v>-2030.3231371256049</v>
      </c>
      <c r="AF175" s="5">
        <f t="shared" si="183"/>
        <v>-22472.13383806196</v>
      </c>
      <c r="AG175" s="5">
        <f t="shared" si="204"/>
        <v>-15713.348417085668</v>
      </c>
      <c r="AH175" s="5">
        <f t="shared" si="205"/>
        <v>162816.50832028722</v>
      </c>
      <c r="AI175" s="42">
        <f t="shared" si="199"/>
        <v>0</v>
      </c>
      <c r="AJ175" s="42">
        <f t="shared" si="202"/>
        <v>19718.767053721389</v>
      </c>
      <c r="AK175" s="42">
        <f t="shared" si="206"/>
        <v>182535.2753740086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263105.46633951401</v>
      </c>
      <c r="K176" s="11">
        <f t="shared" si="187"/>
        <v>2631.0546633951403</v>
      </c>
      <c r="L176" s="24">
        <f t="shared" si="193"/>
        <v>29121.183446088507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H'!$B$136:$AV$256, 19)</f>
        <v>37.00599406520017</v>
      </c>
      <c r="S176" s="46">
        <f>VLOOKUP(I176, '[1]Lapse Rates'!$A$4:$F$24, 4)</f>
        <v>9.2791330000000004E-4</v>
      </c>
      <c r="T176" s="33">
        <f t="shared" si="203"/>
        <v>0.77167653161020033</v>
      </c>
      <c r="U176" s="33">
        <f t="shared" si="194"/>
        <v>2.8556657149021326E-2</v>
      </c>
      <c r="V176" s="39">
        <f t="shared" si="189"/>
        <v>7.1604891697897534E-4</v>
      </c>
      <c r="W176" s="32">
        <f t="shared" si="195"/>
        <v>0.74240382554420004</v>
      </c>
      <c r="X176" s="31"/>
      <c r="Y176" s="5">
        <f t="shared" si="200"/>
        <v>0</v>
      </c>
      <c r="Z176" s="5">
        <f t="shared" si="190"/>
        <v>4.6472598595507932</v>
      </c>
      <c r="AA176" s="5">
        <f t="shared" si="196"/>
        <v>0</v>
      </c>
      <c r="AB176" s="5">
        <f t="shared" si="181"/>
        <v>4.4709711345365806</v>
      </c>
      <c r="AC176" s="32"/>
      <c r="AD176" s="5">
        <f t="shared" si="201"/>
        <v>195330.50473204596</v>
      </c>
      <c r="AE176" s="5">
        <f t="shared" si="183"/>
        <v>-1953.3050473204596</v>
      </c>
      <c r="AF176" s="5">
        <f t="shared" si="183"/>
        <v>-21619.677994750538</v>
      </c>
      <c r="AG176" s="5">
        <f t="shared" si="204"/>
        <v>-17197.647078197962</v>
      </c>
      <c r="AH176" s="5">
        <f t="shared" si="205"/>
        <v>154559.87461177699</v>
      </c>
      <c r="AI176" s="42">
        <f t="shared" si="199"/>
        <v>0</v>
      </c>
      <c r="AJ176" s="42">
        <f t="shared" si="202"/>
        <v>18970.759185263792</v>
      </c>
      <c r="AK176" s="42">
        <f t="shared" si="206"/>
        <v>173530.63379704079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263105.46633951401</v>
      </c>
      <c r="K177" s="11">
        <f t="shared" si="187"/>
        <v>2631.0546633951403</v>
      </c>
      <c r="L177" s="24">
        <f t="shared" si="193"/>
        <v>29121.183446088507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H'!$B$136:$AV$256, 19)</f>
        <v>41.848025025797774</v>
      </c>
      <c r="S177" s="46">
        <f>VLOOKUP(I177, '[1]Lapse Rates'!$A$4:$F$24, 4)</f>
        <v>7.1178370000000003E-4</v>
      </c>
      <c r="T177" s="33">
        <f t="shared" si="203"/>
        <v>0.74240382554420004</v>
      </c>
      <c r="U177" s="33">
        <f t="shared" si="194"/>
        <v>3.1068133870621691E-2</v>
      </c>
      <c r="V177" s="39">
        <f t="shared" si="189"/>
        <v>5.2843094184000527E-4</v>
      </c>
      <c r="W177" s="32">
        <f t="shared" si="195"/>
        <v>0.71080726073173839</v>
      </c>
      <c r="X177" s="31"/>
      <c r="Y177" s="5">
        <f t="shared" si="200"/>
        <v>0</v>
      </c>
      <c r="Z177" s="5">
        <f t="shared" si="190"/>
        <v>4.4709711345365806</v>
      </c>
      <c r="AA177" s="5">
        <f t="shared" si="196"/>
        <v>0</v>
      </c>
      <c r="AB177" s="5">
        <f t="shared" si="181"/>
        <v>4.2806874582321406</v>
      </c>
      <c r="AC177" s="32"/>
      <c r="AD177" s="5">
        <f t="shared" si="201"/>
        <v>187017.27581233656</v>
      </c>
      <c r="AE177" s="5">
        <f t="shared" si="183"/>
        <v>-1870.1727581233656</v>
      </c>
      <c r="AF177" s="5">
        <f t="shared" si="183"/>
        <v>-20699.548634580617</v>
      </c>
      <c r="AG177" s="5">
        <f t="shared" si="204"/>
        <v>-18710.13119277063</v>
      </c>
      <c r="AH177" s="5">
        <f t="shared" si="205"/>
        <v>145737.42322686192</v>
      </c>
      <c r="AI177" s="42">
        <f t="shared" si="199"/>
        <v>0</v>
      </c>
      <c r="AJ177" s="42">
        <f t="shared" si="202"/>
        <v>18163.369411886615</v>
      </c>
      <c r="AK177" s="42">
        <f t="shared" si="206"/>
        <v>163900.79263874853</v>
      </c>
    </row>
    <row r="178" spans="1:39" ht="15" x14ac:dyDescent="0.2">
      <c r="I178" s="2">
        <f t="shared" si="186"/>
        <v>16</v>
      </c>
      <c r="J178" s="11">
        <f t="shared" si="176"/>
        <v>263105.46633951401</v>
      </c>
      <c r="K178" s="11">
        <f t="shared" si="187"/>
        <v>2631.0546633951403</v>
      </c>
      <c r="L178" s="24">
        <f t="shared" si="193"/>
        <v>29121.183446088507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H'!$B$136:$AV$256, 19)</f>
        <v>47.159118893311209</v>
      </c>
      <c r="S178" s="46">
        <f>VLOOKUP(I178, '[1]Lapse Rates'!$A$4:$F$24, 4)</f>
        <v>6.4944269999999999E-4</v>
      </c>
      <c r="T178" s="33">
        <f t="shared" si="203"/>
        <v>0.71080726073173839</v>
      </c>
      <c r="U178" s="33">
        <f t="shared" si="194"/>
        <v>3.3521044119076915E-2</v>
      </c>
      <c r="V178" s="39">
        <f t="shared" si="189"/>
        <v>4.6162858658922414E-4</v>
      </c>
      <c r="W178" s="32">
        <f t="shared" si="195"/>
        <v>0.67682458802607226</v>
      </c>
      <c r="X178" s="31"/>
      <c r="Y178" s="5">
        <f t="shared" si="200"/>
        <v>0</v>
      </c>
      <c r="Z178" s="5">
        <f t="shared" si="190"/>
        <v>4.2806874582321406</v>
      </c>
      <c r="AA178" s="5">
        <f t="shared" si="196"/>
        <v>0</v>
      </c>
      <c r="AB178" s="5">
        <f t="shared" si="181"/>
        <v>4.076033948223535</v>
      </c>
      <c r="AC178" s="32"/>
      <c r="AD178" s="5">
        <f t="shared" si="201"/>
        <v>178076.2488626492</v>
      </c>
      <c r="AE178" s="5">
        <f t="shared" si="183"/>
        <v>-1780.7624886264921</v>
      </c>
      <c r="AF178" s="5">
        <f t="shared" si="183"/>
        <v>-19709.932988730528</v>
      </c>
      <c r="AG178" s="5">
        <f t="shared" si="204"/>
        <v>-20187.344878787571</v>
      </c>
      <c r="AH178" s="5">
        <f t="shared" si="205"/>
        <v>136398.2085065046</v>
      </c>
      <c r="AI178" s="42">
        <f t="shared" si="199"/>
        <v>0</v>
      </c>
      <c r="AJ178" s="42">
        <f t="shared" si="202"/>
        <v>17295.007148731282</v>
      </c>
      <c r="AK178" s="42">
        <f t="shared" si="206"/>
        <v>153693.21565523586</v>
      </c>
    </row>
    <row r="179" spans="1:39" ht="15" x14ac:dyDescent="0.2">
      <c r="I179" s="2">
        <f t="shared" si="186"/>
        <v>17</v>
      </c>
      <c r="J179" s="11">
        <f t="shared" si="176"/>
        <v>263105.46633951401</v>
      </c>
      <c r="K179" s="11">
        <f t="shared" si="187"/>
        <v>2631.0546633951403</v>
      </c>
      <c r="L179" s="24">
        <f t="shared" si="193"/>
        <v>29121.183446088507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H'!$B$136:$AV$256, 19)</f>
        <v>53.024115780228172</v>
      </c>
      <c r="S179" s="46">
        <f>VLOOKUP(I179, '[1]Lapse Rates'!$A$4:$F$24, 4)</f>
        <v>5.2983399999999997E-4</v>
      </c>
      <c r="T179" s="33">
        <f t="shared" si="203"/>
        <v>0.67682458802607226</v>
      </c>
      <c r="U179" s="33">
        <f t="shared" si="194"/>
        <v>3.5888025318399693E-2</v>
      </c>
      <c r="V179" s="39">
        <f t="shared" si="189"/>
        <v>3.5860467877220597E-4</v>
      </c>
      <c r="W179" s="32">
        <f t="shared" si="195"/>
        <v>0.64057795802890038</v>
      </c>
      <c r="X179" s="31"/>
      <c r="Y179" s="5">
        <f t="shared" si="200"/>
        <v>0</v>
      </c>
      <c r="Z179" s="5">
        <f t="shared" si="190"/>
        <v>4.076033948223535</v>
      </c>
      <c r="AA179" s="5">
        <f t="shared" si="196"/>
        <v>0</v>
      </c>
      <c r="AB179" s="5">
        <f t="shared" si="181"/>
        <v>3.8577462308578663</v>
      </c>
      <c r="AC179" s="32"/>
      <c r="AD179" s="5">
        <f t="shared" si="201"/>
        <v>168539.56237400748</v>
      </c>
      <c r="AE179" s="5">
        <f t="shared" si="183"/>
        <v>-1685.3956237400748</v>
      </c>
      <c r="AF179" s="5">
        <f t="shared" si="183"/>
        <v>-18654.388227280393</v>
      </c>
      <c r="AG179" s="5">
        <f t="shared" si="204"/>
        <v>-21612.809599474527</v>
      </c>
      <c r="AH179" s="5">
        <f t="shared" si="205"/>
        <v>126586.96892351248</v>
      </c>
      <c r="AI179" s="42">
        <f t="shared" si="199"/>
        <v>0</v>
      </c>
      <c r="AJ179" s="42">
        <f t="shared" si="202"/>
        <v>16368.793617131554</v>
      </c>
      <c r="AK179" s="42">
        <f t="shared" si="206"/>
        <v>142955.76254064403</v>
      </c>
    </row>
    <row r="180" spans="1:39" ht="15" x14ac:dyDescent="0.2">
      <c r="I180" s="2">
        <f t="shared" si="186"/>
        <v>18</v>
      </c>
      <c r="J180" s="11">
        <f t="shared" si="176"/>
        <v>263105.46633951401</v>
      </c>
      <c r="K180" s="11">
        <f t="shared" si="187"/>
        <v>2631.0546633951403</v>
      </c>
      <c r="L180" s="24">
        <f t="shared" si="193"/>
        <v>29121.183446088507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H'!$B$136:$AV$256, 19)</f>
        <v>59.647325072616503</v>
      </c>
      <c r="S180" s="46">
        <f>VLOOKUP(I180, '[1]Lapse Rates'!$A$4:$F$24, 4)</f>
        <v>4.565131E-4</v>
      </c>
      <c r="T180" s="33">
        <f t="shared" si="203"/>
        <v>0.64057795802890038</v>
      </c>
      <c r="U180" s="33">
        <f t="shared" si="194"/>
        <v>3.820876169690271E-2</v>
      </c>
      <c r="V180" s="39">
        <f t="shared" si="189"/>
        <v>2.9243222941144321E-4</v>
      </c>
      <c r="W180" s="32">
        <f t="shared" si="195"/>
        <v>0.60207676410258626</v>
      </c>
      <c r="X180" s="31"/>
      <c r="Y180" s="5">
        <f t="shared" si="200"/>
        <v>0</v>
      </c>
      <c r="Z180" s="5">
        <f t="shared" si="200"/>
        <v>3.8577462308578663</v>
      </c>
      <c r="AA180" s="5">
        <f t="shared" si="196"/>
        <v>0</v>
      </c>
      <c r="AB180" s="5">
        <f t="shared" si="181"/>
        <v>3.6258808756873639</v>
      </c>
      <c r="AC180" s="32"/>
      <c r="AD180" s="5">
        <f t="shared" si="201"/>
        <v>158409.68779139651</v>
      </c>
      <c r="AE180" s="5">
        <f t="shared" si="183"/>
        <v>-1584.0968779139655</v>
      </c>
      <c r="AF180" s="5">
        <f t="shared" si="183"/>
        <v>-17533.187896058771</v>
      </c>
      <c r="AG180" s="5">
        <f t="shared" si="204"/>
        <v>-23010.424347964021</v>
      </c>
      <c r="AH180" s="5">
        <f t="shared" si="205"/>
        <v>116281.97866945976</v>
      </c>
      <c r="AI180" s="42">
        <f t="shared" si="199"/>
        <v>0</v>
      </c>
      <c r="AJ180" s="42">
        <f t="shared" si="202"/>
        <v>15384.968913517887</v>
      </c>
      <c r="AK180" s="42">
        <f t="shared" si="206"/>
        <v>131666.94758297765</v>
      </c>
    </row>
    <row r="181" spans="1:39" ht="15" x14ac:dyDescent="0.2">
      <c r="I181" s="2">
        <f t="shared" si="186"/>
        <v>19</v>
      </c>
      <c r="J181" s="11">
        <f t="shared" si="176"/>
        <v>263105.46633951401</v>
      </c>
      <c r="K181" s="11">
        <f t="shared" si="187"/>
        <v>2631.0546633951403</v>
      </c>
      <c r="L181" s="24">
        <f t="shared" si="193"/>
        <v>29121.183446088507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H'!$B$136:$AV$256, 19)</f>
        <v>67.117848436770913</v>
      </c>
      <c r="S181" s="46">
        <f>VLOOKUP(I181, '[1]Lapse Rates'!$A$4:$F$24, 4)</f>
        <v>3.5534066900000001E-2</v>
      </c>
      <c r="T181" s="33">
        <f t="shared" si="203"/>
        <v>0.60207676410258626</v>
      </c>
      <c r="U181" s="33">
        <f t="shared" si="194"/>
        <v>4.041009700033886E-2</v>
      </c>
      <c r="V181" s="39">
        <f t="shared" si="189"/>
        <v>2.1394236014556818E-2</v>
      </c>
      <c r="W181" s="32">
        <f t="shared" si="195"/>
        <v>0.54027243108769063</v>
      </c>
      <c r="X181" s="31"/>
      <c r="Y181" s="5">
        <f t="shared" si="200"/>
        <v>0</v>
      </c>
      <c r="Z181" s="5">
        <f t="shared" si="200"/>
        <v>3.6258808756873639</v>
      </c>
      <c r="AA181" s="5">
        <f t="shared" si="196"/>
        <v>0</v>
      </c>
      <c r="AB181" s="5">
        <f t="shared" si="181"/>
        <v>3.2536772590150882</v>
      </c>
      <c r="AC181" s="32"/>
      <c r="AD181" s="5">
        <f t="shared" si="201"/>
        <v>142148.62993170979</v>
      </c>
      <c r="AE181" s="5">
        <f t="shared" si="183"/>
        <v>-1421.486299317098</v>
      </c>
      <c r="AF181" s="5">
        <f t="shared" si="183"/>
        <v>-15733.37257656885</v>
      </c>
      <c r="AG181" s="5">
        <f t="shared" si="204"/>
        <v>-24336.132306417072</v>
      </c>
      <c r="AH181" s="5">
        <f t="shared" si="205"/>
        <v>100657.63874940676</v>
      </c>
      <c r="AI181" s="42">
        <f t="shared" si="199"/>
        <v>0</v>
      </c>
      <c r="AJ181" s="42">
        <f t="shared" si="202"/>
        <v>13805.688489251628</v>
      </c>
      <c r="AK181" s="42">
        <f t="shared" si="206"/>
        <v>114463.32723865838</v>
      </c>
    </row>
    <row r="182" spans="1:39" ht="15" x14ac:dyDescent="0.2">
      <c r="I182" s="2">
        <f t="shared" si="186"/>
        <v>20</v>
      </c>
      <c r="J182" s="11">
        <f t="shared" si="176"/>
        <v>263105.46633951401</v>
      </c>
      <c r="K182" s="11">
        <f t="shared" si="187"/>
        <v>2631.0546633951403</v>
      </c>
      <c r="L182" s="24">
        <f t="shared" si="193"/>
        <v>29121.183446088507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H'!$B$136:$AV$256, 19)</f>
        <v>75.574066439506339</v>
      </c>
      <c r="S182" s="46">
        <f>VLOOKUP(I182, '[1]Lapse Rates'!$A$4:$F$24, 4)</f>
        <v>0</v>
      </c>
      <c r="T182" s="33">
        <f t="shared" si="203"/>
        <v>0.54027243108769063</v>
      </c>
      <c r="U182" s="33">
        <f t="shared" si="194"/>
        <v>4.0830584602454742E-2</v>
      </c>
      <c r="V182" s="39">
        <f t="shared" si="189"/>
        <v>0</v>
      </c>
      <c r="W182" s="32">
        <f t="shared" si="195"/>
        <v>0.49944184648523587</v>
      </c>
      <c r="X182" s="31"/>
      <c r="Y182" s="5">
        <f t="shared" si="200"/>
        <v>0</v>
      </c>
      <c r="Z182" s="5">
        <f t="shared" si="200"/>
        <v>3.2536772590150882</v>
      </c>
      <c r="AA182" s="5">
        <f t="shared" si="196"/>
        <v>0</v>
      </c>
      <c r="AB182" s="5">
        <f t="shared" si="181"/>
        <v>3.0077836376695712</v>
      </c>
      <c r="AC182" s="32"/>
      <c r="AD182" s="5">
        <f>$W182*J182</f>
        <v>131405.87992896594</v>
      </c>
      <c r="AE182" s="5">
        <f t="shared" si="183"/>
        <v>-1314.0587992896596</v>
      </c>
      <c r="AF182" s="5">
        <f t="shared" si="183"/>
        <v>-14544.337632149729</v>
      </c>
      <c r="AG182" s="5">
        <f t="shared" si="204"/>
        <v>-24589.362134551717</v>
      </c>
      <c r="AH182" s="5">
        <f t="shared" si="205"/>
        <v>90958.121362974824</v>
      </c>
      <c r="AI182" s="42">
        <f t="shared" si="199"/>
        <v>0</v>
      </c>
      <c r="AJ182" s="42">
        <f t="shared" si="202"/>
        <v>12762.326838560353</v>
      </c>
      <c r="AK182" s="42">
        <f t="shared" si="206"/>
        <v>103720.44820153518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4483282.4506503968</v>
      </c>
      <c r="AE185" s="21">
        <f t="shared" ref="AE185:AK185" si="207">SUM(AE162:AE182)</f>
        <v>-144843.50458049151</v>
      </c>
      <c r="AF185" s="21">
        <f t="shared" si="207"/>
        <v>-475331.82655624172</v>
      </c>
      <c r="AG185" s="21">
        <f t="shared" si="207"/>
        <v>-274244.77042909566</v>
      </c>
      <c r="AH185" s="21">
        <f t="shared" si="207"/>
        <v>3588862.3490845668</v>
      </c>
      <c r="AI185" s="21">
        <f t="shared" si="207"/>
        <v>0</v>
      </c>
      <c r="AJ185" s="21">
        <f t="shared" si="207"/>
        <v>410124.24472373078</v>
      </c>
      <c r="AK185" s="21">
        <f t="shared" si="207"/>
        <v>3998986.593808298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2239828.4048908451</v>
      </c>
      <c r="AE187" s="21">
        <f t="shared" ref="AE187:AK187" si="208">AE162+NPV($D$6,AE163:AE182)</f>
        <v>-122641.27841251015</v>
      </c>
      <c r="AF187" s="21">
        <f t="shared" si="208"/>
        <v>-229591.92987351344</v>
      </c>
      <c r="AG187" s="21">
        <f t="shared" si="208"/>
        <v>-91580.084165309265</v>
      </c>
      <c r="AH187" s="21">
        <f t="shared" si="208"/>
        <v>1796015.112439512</v>
      </c>
      <c r="AI187" s="21">
        <f t="shared" si="208"/>
        <v>0</v>
      </c>
      <c r="AJ187" s="21">
        <f t="shared" si="208"/>
        <v>192214.20809881491</v>
      </c>
      <c r="AK187" s="21">
        <f t="shared" si="208"/>
        <v>1988229.3205383271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3329019.6401185533</v>
      </c>
      <c r="AE189" s="21">
        <f t="shared" ref="AE189:AK189" si="209">AE162+NPV($D$7,AE163:AE182)</f>
        <v>-133392.27004821983</v>
      </c>
      <c r="AF189" s="21">
        <f t="shared" si="209"/>
        <v>-348586.64480918145</v>
      </c>
      <c r="AG189" s="21">
        <f t="shared" si="209"/>
        <v>-174584.52432068429</v>
      </c>
      <c r="AH189" s="21">
        <f t="shared" si="209"/>
        <v>2672456.2009404679</v>
      </c>
      <c r="AI189" s="21">
        <f t="shared" si="209"/>
        <v>0</v>
      </c>
      <c r="AJ189" s="21">
        <f t="shared" si="209"/>
        <v>298011.73045068159</v>
      </c>
      <c r="AK189" s="21">
        <f t="shared" si="209"/>
        <v>2970467.9313911488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241475.85882412919</v>
      </c>
    </row>
    <row r="192" spans="1:39" ht="15" x14ac:dyDescent="0.2">
      <c r="G192" s="58" t="s">
        <v>115</v>
      </c>
      <c r="H192" s="57"/>
      <c r="I192" s="57"/>
      <c r="J192" s="11">
        <f>H$191</f>
        <v>241475.85882412919</v>
      </c>
      <c r="K192" s="11">
        <f>J192*$C$10</f>
        <v>96590.343529651684</v>
      </c>
      <c r="L192" s="24">
        <f>$C$201</f>
        <v>33989.653940491582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241475.85882412919</v>
      </c>
      <c r="AE192" s="5">
        <f>-$W192*K192</f>
        <v>-96590.343529651684</v>
      </c>
      <c r="AF192" s="5">
        <f>-$W192*L192</f>
        <v>-33989.653940491582</v>
      </c>
      <c r="AG192" s="5"/>
      <c r="AH192" s="5">
        <f>SUM(AD192:AG192)</f>
        <v>110895.86135398594</v>
      </c>
      <c r="AI192" s="42">
        <f>Y192-AA192</f>
        <v>0</v>
      </c>
      <c r="AJ192" s="42"/>
      <c r="AK192" s="42">
        <f>SUM(AH192:AJ192)</f>
        <v>110895.86135398594</v>
      </c>
      <c r="AL192" s="6" t="s">
        <v>39</v>
      </c>
      <c r="AM192" s="36">
        <f>AK219</f>
        <v>2725043.3658723217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241475.85882412919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H'!$B$136:$AV$256, 22)</f>
        <v>8.8180386192943523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8.8180386192943522E-3</v>
      </c>
      <c r="V193" s="39">
        <f>MIN(S193*T193,T193-U193)</f>
        <v>2.6703721500000001E-3</v>
      </c>
      <c r="W193" s="32">
        <f>T193-SUM(U193:V193)</f>
        <v>0.9885115892307057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5.9531034587081866</v>
      </c>
      <c r="AC193" s="32"/>
      <c r="AD193" s="5">
        <f t="shared" ref="AD193:AD195" si="218">$W193*J193</f>
        <v>238701.68496708947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-5310.4785796590186</v>
      </c>
      <c r="AH193" s="5">
        <f t="shared" ref="AH193:AH201" si="220">SUM(AD193:AG193)</f>
        <v>233391.20638743046</v>
      </c>
      <c r="AI193" s="42">
        <f>-M193*$W192*(N193-N192)/1000</f>
        <v>0</v>
      </c>
      <c r="AJ193" s="42">
        <f>$D$6*SUM(Y193:Z193,AD193:AE193)</f>
        <v>23417.226081920478</v>
      </c>
      <c r="AK193" s="42">
        <f t="shared" ref="AK193" si="221">SUM(AH193:AJ193)</f>
        <v>256808.43246935093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241475.85882412919</v>
      </c>
      <c r="K194" s="11">
        <f t="shared" ref="K194:K212" si="223">J194*$C$11</f>
        <v>2414.7585882412918</v>
      </c>
      <c r="L194" s="24">
        <f>$C$202</f>
        <v>26745.378175767706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H'!$B$136:$AV$256, 22)</f>
        <v>9.725145277472933</v>
      </c>
      <c r="S194" s="46">
        <f>VLOOKUP(I194, '[1]Lapse Rates'!$A$4:$F$24, 4)</f>
        <v>2.4152155999999998E-3</v>
      </c>
      <c r="T194" s="33">
        <f t="shared" ref="T194:T196" si="224">W193</f>
        <v>0.9885115892307057</v>
      </c>
      <c r="U194" s="33">
        <f>T194*R194/1000</f>
        <v>9.6134188137342608E-3</v>
      </c>
      <c r="V194" s="39">
        <f t="shared" ref="V194:V212" si="225">MIN(S194*T194,T194-U194)</f>
        <v>2.3874686110907923E-3</v>
      </c>
      <c r="W194" s="32">
        <f>T194-SUM(U194:V194)</f>
        <v>0.97651070180588062</v>
      </c>
      <c r="X194" s="32"/>
      <c r="Y194" s="5">
        <f t="shared" ref="Y194:Z209" si="226">AA193</f>
        <v>0</v>
      </c>
      <c r="Z194" s="5">
        <f t="shared" si="226"/>
        <v>5.9531034587081866</v>
      </c>
      <c r="AA194" s="5">
        <f>O194*W194</f>
        <v>0</v>
      </c>
      <c r="AB194" s="5">
        <f t="shared" si="217"/>
        <v>5.8808306343785368</v>
      </c>
      <c r="AC194" s="32"/>
      <c r="AD194" s="5">
        <f t="shared" si="218"/>
        <v>235803.76036952814</v>
      </c>
      <c r="AE194" s="5">
        <f t="shared" si="219"/>
        <v>-2358.0376036952812</v>
      </c>
      <c r="AF194" s="5">
        <f t="shared" si="219"/>
        <v>-26117.148012482605</v>
      </c>
      <c r="AG194" s="5">
        <f t="shared" ref="AG194:AG197" si="227">-U194*M194</f>
        <v>-5789.47959877637</v>
      </c>
      <c r="AH194" s="5">
        <f t="shared" si="220"/>
        <v>201539.09515457385</v>
      </c>
      <c r="AI194" s="42">
        <f>-M194*($W193*N194-$W192*N193)/1000</f>
        <v>0</v>
      </c>
      <c r="AJ194" s="42">
        <f t="shared" ref="AJ194:AJ195" si="228">$D$6*SUM(Y194:Z194,AD194:AE194)</f>
        <v>22901.609402777503</v>
      </c>
      <c r="AK194" s="42">
        <f>SUM(AH194:AJ194)</f>
        <v>224440.70455735136</v>
      </c>
      <c r="AL194" s="48" t="s">
        <v>59</v>
      </c>
      <c r="AM194" s="54">
        <f>AK219/AD219</f>
        <v>0.88891704665713367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241475.85882412919</v>
      </c>
      <c r="K195" s="11">
        <f t="shared" si="223"/>
        <v>2414.7585882412918</v>
      </c>
      <c r="L195" s="24">
        <f t="shared" ref="L195:L212" si="229">$C$202</f>
        <v>26745.378175767706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H'!$B$136:$AV$256, 22)</f>
        <v>10.69889713506897</v>
      </c>
      <c r="S195" s="46">
        <f>VLOOKUP(I195, '[1]Lapse Rates'!$A$4:$F$24, 4)</f>
        <v>2.3963082999999999E-3</v>
      </c>
      <c r="T195" s="33">
        <f t="shared" si="224"/>
        <v>0.97651070180588062</v>
      </c>
      <c r="U195" s="33">
        <f t="shared" ref="U195:U212" si="230">T195*R195/1000</f>
        <v>1.0447587549915125E-2</v>
      </c>
      <c r="V195" s="39">
        <f t="shared" si="225"/>
        <v>2.3400206997762564E-3</v>
      </c>
      <c r="W195" s="32">
        <f t="shared" ref="W195:W212" si="231">T195-SUM(U195:V195)</f>
        <v>0.96372309355618924</v>
      </c>
      <c r="X195" s="32"/>
      <c r="Y195" s="5">
        <f t="shared" si="226"/>
        <v>0</v>
      </c>
      <c r="Z195" s="5">
        <f t="shared" si="226"/>
        <v>5.8808306343785368</v>
      </c>
      <c r="AA195" s="5">
        <f t="shared" ref="AA195:AA212" si="232">O195*W195</f>
        <v>0</v>
      </c>
      <c r="AB195" s="5">
        <f t="shared" si="217"/>
        <v>5.8038199490925031</v>
      </c>
      <c r="AC195" s="32"/>
      <c r="AD195" s="5">
        <f t="shared" si="218"/>
        <v>232715.8616851274</v>
      </c>
      <c r="AE195" s="5">
        <f t="shared" si="219"/>
        <v>-2327.158616851274</v>
      </c>
      <c r="AF195" s="5">
        <f>-$W195*L195</f>
        <v>-25775.138593881042</v>
      </c>
      <c r="AG195" s="5">
        <f t="shared" si="227"/>
        <v>-6291.8402025978357</v>
      </c>
      <c r="AH195" s="5">
        <f t="shared" si="220"/>
        <v>198321.72427179723</v>
      </c>
      <c r="AI195" s="42">
        <f>-M195*($W194*N195-$W193*N194)/1000</f>
        <v>0</v>
      </c>
      <c r="AJ195" s="42">
        <f t="shared" si="228"/>
        <v>22601.70868048312</v>
      </c>
      <c r="AK195" s="42">
        <f t="shared" ref="AK195:AK202" si="233">SUM(AH195:AJ195)</f>
        <v>220923.43295228033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241475.85882412919</v>
      </c>
      <c r="K196" s="11">
        <f t="shared" si="223"/>
        <v>2414.7585882412918</v>
      </c>
      <c r="L196" s="24">
        <f t="shared" si="229"/>
        <v>26745.378175767706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H'!$B$136:$AV$256, 22)</f>
        <v>11.740207317480909</v>
      </c>
      <c r="S196" s="46">
        <f>VLOOKUP(I196, '[1]Lapse Rates'!$A$4:$F$24, 4)</f>
        <v>2.1941491999999999E-3</v>
      </c>
      <c r="T196" s="33">
        <f t="shared" si="224"/>
        <v>0.96372309355618924</v>
      </c>
      <c r="U196" s="33">
        <f t="shared" si="230"/>
        <v>1.1314308914993711E-2</v>
      </c>
      <c r="V196" s="39">
        <f t="shared" si="225"/>
        <v>2.1145522547478379E-3</v>
      </c>
      <c r="W196" s="32">
        <f t="shared" si="231"/>
        <v>0.95029423238644772</v>
      </c>
      <c r="X196" s="32"/>
      <c r="Y196" s="5">
        <f>AA195</f>
        <v>0</v>
      </c>
      <c r="Z196" s="5">
        <f t="shared" si="226"/>
        <v>5.8038199490925031</v>
      </c>
      <c r="AA196" s="5">
        <f t="shared" si="232"/>
        <v>0</v>
      </c>
      <c r="AB196" s="5">
        <f t="shared" si="217"/>
        <v>5.7229474527585804</v>
      </c>
      <c r="AC196" s="32"/>
      <c r="AD196" s="5">
        <f>$W196*J196</f>
        <v>229473.11590113406</v>
      </c>
      <c r="AE196" s="5">
        <f t="shared" si="219"/>
        <v>-2294.7311590113404</v>
      </c>
      <c r="AF196" s="5">
        <f t="shared" si="219"/>
        <v>-25415.978623426425</v>
      </c>
      <c r="AG196" s="5">
        <f t="shared" si="227"/>
        <v>-6813.8049435677476</v>
      </c>
      <c r="AH196" s="5">
        <f t="shared" si="220"/>
        <v>194948.60117512854</v>
      </c>
      <c r="AI196" s="42">
        <f t="shared" ref="AI196:AI212" si="235">-M196*($W195*N196-$W194*N195)/1000</f>
        <v>0</v>
      </c>
      <c r="AJ196" s="42">
        <f>$D$6*SUM(Y196:Z196,AD196:AE196)</f>
        <v>22286.768897939248</v>
      </c>
      <c r="AK196" s="42">
        <f t="shared" si="233"/>
        <v>217235.37007306778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241475.85882412919</v>
      </c>
      <c r="K197" s="11">
        <f t="shared" si="223"/>
        <v>2414.7585882412918</v>
      </c>
      <c r="L197" s="24">
        <f t="shared" si="229"/>
        <v>26745.378175767706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H'!$B$136:$AV$256, 22)</f>
        <v>12.915495431385162</v>
      </c>
      <c r="S197" s="46">
        <f>VLOOKUP(I197, '[1]Lapse Rates'!$A$4:$F$24, 4)</f>
        <v>1.9313649E-3</v>
      </c>
      <c r="T197" s="33">
        <f>W196</f>
        <v>0.95029423238644772</v>
      </c>
      <c r="U197" s="33">
        <f t="shared" si="230"/>
        <v>1.2273520816858834E-2</v>
      </c>
      <c r="V197" s="39">
        <f t="shared" si="225"/>
        <v>1.8353649251036284E-3</v>
      </c>
      <c r="W197" s="32">
        <f t="shared" si="231"/>
        <v>0.93618534664448527</v>
      </c>
      <c r="X197" s="32"/>
      <c r="Y197" s="5">
        <f t="shared" ref="Y197:Z212" si="236">AA196</f>
        <v>0</v>
      </c>
      <c r="Z197" s="5">
        <f t="shared" si="226"/>
        <v>5.7229474527585804</v>
      </c>
      <c r="AA197" s="5">
        <f t="shared" si="232"/>
        <v>0</v>
      </c>
      <c r="AB197" s="5">
        <f t="shared" si="217"/>
        <v>5.6379796512436169</v>
      </c>
      <c r="AC197" s="32"/>
      <c r="AD197" s="5">
        <f t="shared" ref="AD197:AD211" si="237">$W197*J197</f>
        <v>226066.16059954217</v>
      </c>
      <c r="AE197" s="5">
        <f t="shared" si="219"/>
        <v>-2260.6616059954217</v>
      </c>
      <c r="AF197" s="5">
        <f t="shared" si="219"/>
        <v>-25038.631138618941</v>
      </c>
      <c r="AG197" s="5">
        <f t="shared" si="227"/>
        <v>-7391.4701680160788</v>
      </c>
      <c r="AH197" s="5">
        <f t="shared" si="220"/>
        <v>191375.39768691175</v>
      </c>
      <c r="AI197" s="42">
        <f t="shared" si="235"/>
        <v>0</v>
      </c>
      <c r="AJ197" s="42">
        <f t="shared" ref="AJ197:AJ212" si="238">$D$6*SUM(Y197:Z197,AD197:AE197)</f>
        <v>21955.880872412057</v>
      </c>
      <c r="AK197" s="42">
        <f t="shared" si="233"/>
        <v>213331.27855932381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241475.85882412919</v>
      </c>
      <c r="K198" s="11">
        <f t="shared" si="223"/>
        <v>2414.7585882412918</v>
      </c>
      <c r="L198" s="24">
        <f t="shared" si="229"/>
        <v>26745.378175767706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H'!$B$136:$AV$256, 22)</f>
        <v>14.244199925914707</v>
      </c>
      <c r="S198" s="46">
        <f>VLOOKUP(I198, '[1]Lapse Rates'!$A$4:$F$24, 4)</f>
        <v>1.9726812000000001E-3</v>
      </c>
      <c r="T198" s="33">
        <f t="shared" ref="T198:T212" si="239">W197</f>
        <v>0.93618534664448527</v>
      </c>
      <c r="U198" s="33">
        <f t="shared" si="230"/>
        <v>1.3335211245315811E-2</v>
      </c>
      <c r="V198" s="39">
        <f t="shared" si="225"/>
        <v>1.8467952330410591E-3</v>
      </c>
      <c r="W198" s="32">
        <f t="shared" si="231"/>
        <v>0.92100334016612839</v>
      </c>
      <c r="X198" s="32"/>
      <c r="Y198" s="5">
        <f t="shared" si="236"/>
        <v>0</v>
      </c>
      <c r="Z198" s="5">
        <f t="shared" si="226"/>
        <v>5.6379796512436169</v>
      </c>
      <c r="AA198" s="5">
        <f t="shared" si="232"/>
        <v>0</v>
      </c>
      <c r="AB198" s="5">
        <f t="shared" si="217"/>
        <v>5.5465492054490735</v>
      </c>
      <c r="AC198" s="32"/>
      <c r="AD198" s="5">
        <f t="shared" si="237"/>
        <v>222400.07254650746</v>
      </c>
      <c r="AE198" s="5">
        <f t="shared" si="219"/>
        <v>-2224.0007254650745</v>
      </c>
      <c r="AF198" s="5">
        <f t="shared" si="219"/>
        <v>-24632.582633888331</v>
      </c>
      <c r="AG198" s="5">
        <f>-U198*M198</f>
        <v>-8030.8509330552952</v>
      </c>
      <c r="AH198" s="5">
        <f t="shared" si="220"/>
        <v>187512.63825409877</v>
      </c>
      <c r="AI198" s="42">
        <f t="shared" si="235"/>
        <v>0</v>
      </c>
      <c r="AJ198" s="42">
        <f t="shared" si="238"/>
        <v>21599.825731448047</v>
      </c>
      <c r="AK198" s="42">
        <f t="shared" si="233"/>
        <v>209112.46398554681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241475.85882412919</v>
      </c>
      <c r="K199" s="11">
        <f t="shared" si="223"/>
        <v>2414.7585882412918</v>
      </c>
      <c r="L199" s="24">
        <f t="shared" si="229"/>
        <v>26745.378175767706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H'!$B$136:$AV$256, 22)</f>
        <v>15.769522927303502</v>
      </c>
      <c r="S199" s="46">
        <f>VLOOKUP(I199, '[1]Lapse Rates'!$A$4:$F$24, 4)</f>
        <v>1.7228968999999999E-3</v>
      </c>
      <c r="T199" s="33">
        <f t="shared" si="239"/>
        <v>0.92100334016612839</v>
      </c>
      <c r="U199" s="33">
        <f t="shared" si="230"/>
        <v>1.4523783288872869E-2</v>
      </c>
      <c r="V199" s="39">
        <f t="shared" si="225"/>
        <v>1.5867937996618679E-3</v>
      </c>
      <c r="W199" s="32">
        <f t="shared" si="231"/>
        <v>0.9048927630775937</v>
      </c>
      <c r="X199" s="32"/>
      <c r="Y199" s="5">
        <f t="shared" si="236"/>
        <v>0</v>
      </c>
      <c r="Z199" s="5">
        <f t="shared" si="226"/>
        <v>5.5465492054490735</v>
      </c>
      <c r="AA199" s="5">
        <f t="shared" si="232"/>
        <v>0</v>
      </c>
      <c r="AB199" s="5">
        <f t="shared" si="217"/>
        <v>5.4495266381545617</v>
      </c>
      <c r="AC199" s="32"/>
      <c r="AD199" s="5">
        <f t="shared" si="237"/>
        <v>218509.75710790118</v>
      </c>
      <c r="AE199" s="5">
        <f t="shared" si="219"/>
        <v>-2185.0975710790117</v>
      </c>
      <c r="AF199" s="5">
        <f t="shared" si="219"/>
        <v>-24201.69915702561</v>
      </c>
      <c r="AG199" s="5">
        <f t="shared" ref="AG199:AG212" si="240">-U199*M199</f>
        <v>-8746.6434862746191</v>
      </c>
      <c r="AH199" s="5">
        <f t="shared" si="220"/>
        <v>183376.31689352196</v>
      </c>
      <c r="AI199" s="42">
        <f t="shared" si="235"/>
        <v>0</v>
      </c>
      <c r="AJ199" s="42">
        <f t="shared" si="238"/>
        <v>21221.993217039311</v>
      </c>
      <c r="AK199" s="42">
        <f t="shared" si="233"/>
        <v>204598.31011056126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241475.85882412919</v>
      </c>
      <c r="K200" s="11">
        <f t="shared" si="223"/>
        <v>2414.7585882412918</v>
      </c>
      <c r="L200" s="24">
        <f t="shared" si="229"/>
        <v>26745.378175767706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H'!$B$136:$AV$256, 22)</f>
        <v>17.532443308370368</v>
      </c>
      <c r="S200" s="46">
        <f>VLOOKUP(I200, '[1]Lapse Rates'!$A$4:$F$24, 4)</f>
        <v>1.5750323E-3</v>
      </c>
      <c r="T200" s="33">
        <f t="shared" si="239"/>
        <v>0.9048927630775937</v>
      </c>
      <c r="U200" s="33">
        <f t="shared" si="230"/>
        <v>1.5864981068812532E-2</v>
      </c>
      <c r="V200" s="39">
        <f t="shared" si="225"/>
        <v>1.4252353298834575E-3</v>
      </c>
      <c r="W200" s="32">
        <f t="shared" si="231"/>
        <v>0.88760254667889771</v>
      </c>
      <c r="X200" s="32"/>
      <c r="Y200" s="5">
        <f t="shared" si="236"/>
        <v>0</v>
      </c>
      <c r="Z200" s="5">
        <f t="shared" si="226"/>
        <v>5.4495266381545617</v>
      </c>
      <c r="AA200" s="5">
        <f t="shared" si="232"/>
        <v>0</v>
      </c>
      <c r="AB200" s="5">
        <f t="shared" si="217"/>
        <v>5.3453999408388588</v>
      </c>
      <c r="AC200" s="32"/>
      <c r="AD200" s="5">
        <f t="shared" si="237"/>
        <v>214334.58725377105</v>
      </c>
      <c r="AE200" s="5">
        <f t="shared" si="219"/>
        <v>-2143.3458725377104</v>
      </c>
      <c r="AF200" s="5">
        <f t="shared" si="219"/>
        <v>-23739.265780701626</v>
      </c>
      <c r="AG200" s="5">
        <f t="shared" si="240"/>
        <v>-9554.3516840899028</v>
      </c>
      <c r="AH200" s="5">
        <f t="shared" si="220"/>
        <v>178897.62391644184</v>
      </c>
      <c r="AI200" s="42">
        <f t="shared" si="235"/>
        <v>0</v>
      </c>
      <c r="AJ200" s="42">
        <f t="shared" si="238"/>
        <v>20816.495378062195</v>
      </c>
      <c r="AK200" s="42">
        <f t="shared" si="233"/>
        <v>199714.11929450402</v>
      </c>
    </row>
    <row r="201" spans="1:39" ht="15" x14ac:dyDescent="0.2">
      <c r="A201" s="12"/>
      <c r="B201" s="13">
        <v>1</v>
      </c>
      <c r="C201" s="10">
        <f>$H$191*0.14+$B$204</f>
        <v>33989.653940491582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241475.85882412919</v>
      </c>
      <c r="K201" s="11">
        <f t="shared" si="223"/>
        <v>2414.7585882412918</v>
      </c>
      <c r="L201" s="24">
        <f t="shared" si="229"/>
        <v>26745.378175767706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H'!$B$136:$AV$256, 22)</f>
        <v>19.571174234922413</v>
      </c>
      <c r="S201" s="46">
        <f>VLOOKUP(I201, '[1]Lapse Rates'!$A$4:$F$24, 4)</f>
        <v>1.4424080000000001E-3</v>
      </c>
      <c r="T201" s="33">
        <f t="shared" si="239"/>
        <v>0.88760254667889771</v>
      </c>
      <c r="U201" s="33">
        <f t="shared" si="230"/>
        <v>1.7371424092413563E-2</v>
      </c>
      <c r="V201" s="39">
        <f t="shared" si="225"/>
        <v>1.2802850141500155E-3</v>
      </c>
      <c r="W201" s="32">
        <f t="shared" si="231"/>
        <v>0.86895083757233416</v>
      </c>
      <c r="X201" s="32"/>
      <c r="Y201" s="5">
        <f t="shared" si="236"/>
        <v>0</v>
      </c>
      <c r="Z201" s="5">
        <f t="shared" si="226"/>
        <v>5.3453999408388588</v>
      </c>
      <c r="AA201" s="5">
        <f t="shared" si="232"/>
        <v>0</v>
      </c>
      <c r="AB201" s="5">
        <f t="shared" si="217"/>
        <v>5.233073939603492</v>
      </c>
      <c r="AC201" s="32"/>
      <c r="AD201" s="5">
        <f t="shared" si="237"/>
        <v>209830.64977872578</v>
      </c>
      <c r="AE201" s="5">
        <f t="shared" si="219"/>
        <v>-2098.3064977872577</v>
      </c>
      <c r="AF201" s="5">
        <f t="shared" si="219"/>
        <v>-23240.418767022176</v>
      </c>
      <c r="AG201" s="5">
        <f t="shared" si="240"/>
        <v>-10461.575359750128</v>
      </c>
      <c r="AH201" s="5">
        <f t="shared" si="220"/>
        <v>174030.34915416621</v>
      </c>
      <c r="AI201" s="42">
        <f t="shared" si="235"/>
        <v>0</v>
      </c>
      <c r="AJ201" s="42">
        <f t="shared" si="238"/>
        <v>20379.067259594267</v>
      </c>
      <c r="AK201" s="42">
        <f t="shared" si="233"/>
        <v>194409.41641376048</v>
      </c>
    </row>
    <row r="202" spans="1:39" ht="15" x14ac:dyDescent="0.2">
      <c r="A202" s="12"/>
      <c r="B202" s="70" t="s">
        <v>49</v>
      </c>
      <c r="C202" s="10">
        <f>$H$191*0.11+$B$204</f>
        <v>26745.378175767706</v>
      </c>
      <c r="D202" s="1"/>
      <c r="E202" s="1"/>
      <c r="F202" s="1"/>
      <c r="I202" s="2">
        <f t="shared" si="222"/>
        <v>10</v>
      </c>
      <c r="J202" s="11">
        <f t="shared" si="212"/>
        <v>241475.85882412919</v>
      </c>
      <c r="K202" s="11">
        <f t="shared" si="223"/>
        <v>2414.7585882412918</v>
      </c>
      <c r="L202" s="24">
        <f t="shared" si="229"/>
        <v>26745.378175767706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H'!$B$136:$AV$256, 22)</f>
        <v>22.003141423709341</v>
      </c>
      <c r="S202" s="46">
        <f>VLOOKUP(I202, '[1]Lapse Rates'!$A$4:$F$24, 4)</f>
        <v>1.4007732E-3</v>
      </c>
      <c r="T202" s="33">
        <f t="shared" si="239"/>
        <v>0.86895083757233416</v>
      </c>
      <c r="U202" s="33">
        <f t="shared" si="230"/>
        <v>1.9119648169354755E-2</v>
      </c>
      <c r="V202" s="39">
        <f t="shared" si="225"/>
        <v>1.2172030453888787E-3</v>
      </c>
      <c r="W202" s="32">
        <f t="shared" si="231"/>
        <v>0.84861398635759056</v>
      </c>
      <c r="X202" s="32"/>
      <c r="Y202" s="5">
        <f t="shared" si="236"/>
        <v>0</v>
      </c>
      <c r="Z202" s="5">
        <f t="shared" si="226"/>
        <v>5.233073939603492</v>
      </c>
      <c r="AA202" s="5">
        <f t="shared" si="232"/>
        <v>0</v>
      </c>
      <c r="AB202" s="5">
        <f t="shared" si="217"/>
        <v>5.1105995239014543</v>
      </c>
      <c r="AC202" s="32"/>
      <c r="AD202" s="5">
        <f t="shared" si="237"/>
        <v>204919.79116586703</v>
      </c>
      <c r="AE202" s="5">
        <f t="shared" si="219"/>
        <v>-2049.1979116586704</v>
      </c>
      <c r="AF202" s="5">
        <f t="shared" si="219"/>
        <v>-22696.501990379536</v>
      </c>
      <c r="AG202" s="5">
        <f t="shared" si="240"/>
        <v>-11514.406597382345</v>
      </c>
      <c r="AH202" s="5">
        <f>SUM(AD202:AG202)</f>
        <v>168659.68466644647</v>
      </c>
      <c r="AI202" s="42">
        <f t="shared" si="235"/>
        <v>0</v>
      </c>
      <c r="AJ202" s="42">
        <f t="shared" si="238"/>
        <v>19902.118562791315</v>
      </c>
      <c r="AK202" s="42">
        <f t="shared" si="233"/>
        <v>188561.80322923779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241475.85882412919</v>
      </c>
      <c r="K203" s="11">
        <f t="shared" si="223"/>
        <v>2414.7585882412918</v>
      </c>
      <c r="L203" s="24">
        <f t="shared" si="229"/>
        <v>26745.378175767706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H'!$B$136:$AV$256, 22)</f>
        <v>24.816180571352128</v>
      </c>
      <c r="S203" s="46">
        <f>VLOOKUP(I203, '[1]Lapse Rates'!$A$4:$F$24, 4)</f>
        <v>1.2298243999999999E-3</v>
      </c>
      <c r="T203" s="33">
        <f t="shared" si="239"/>
        <v>0.84861398635759056</v>
      </c>
      <c r="U203" s="33">
        <f t="shared" si="230"/>
        <v>2.1059357920824921E-2</v>
      </c>
      <c r="V203" s="39">
        <f t="shared" si="225"/>
        <v>1.0436461866038318E-3</v>
      </c>
      <c r="W203" s="32">
        <f t="shared" si="231"/>
        <v>0.82651098225016184</v>
      </c>
      <c r="X203" s="31"/>
      <c r="Y203" s="5">
        <f t="shared" si="236"/>
        <v>0</v>
      </c>
      <c r="Z203" s="5">
        <f t="shared" si="226"/>
        <v>5.1105995239014543</v>
      </c>
      <c r="AA203" s="5">
        <f t="shared" si="232"/>
        <v>0</v>
      </c>
      <c r="AB203" s="5">
        <f t="shared" si="217"/>
        <v>4.9774888232953272</v>
      </c>
      <c r="AC203" s="32"/>
      <c r="AD203" s="5">
        <f t="shared" si="237"/>
        <v>199582.44926643244</v>
      </c>
      <c r="AE203" s="5">
        <f t="shared" si="219"/>
        <v>-1995.8244926643242</v>
      </c>
      <c r="AF203" s="5">
        <f t="shared" si="219"/>
        <v>-22105.34878670581</v>
      </c>
      <c r="AG203" s="5">
        <f t="shared" si="240"/>
        <v>-12682.556061300471</v>
      </c>
      <c r="AH203" s="5">
        <f t="shared" ref="AH203:AH212" si="241">SUM(AD203:AG203)</f>
        <v>162798.7199257618</v>
      </c>
      <c r="AI203" s="42">
        <f t="shared" si="235"/>
        <v>0</v>
      </c>
      <c r="AJ203" s="42">
        <f t="shared" si="238"/>
        <v>19383.749240119945</v>
      </c>
      <c r="AK203" s="42">
        <f t="shared" ref="AK203:AK212" si="242">SUM(AH203:AJ203)</f>
        <v>182182.46916588175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241475.85882412919</v>
      </c>
      <c r="K204" s="11">
        <f t="shared" si="223"/>
        <v>2414.7585882412918</v>
      </c>
      <c r="L204" s="24">
        <f t="shared" si="229"/>
        <v>26745.378175767706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H'!$B$136:$AV$256, 22)</f>
        <v>28.057653417755748</v>
      </c>
      <c r="S204" s="46">
        <f>VLOOKUP(I204, '[1]Lapse Rates'!$A$4:$F$24, 4)</f>
        <v>1.0984558E-3</v>
      </c>
      <c r="T204" s="33">
        <f t="shared" si="239"/>
        <v>0.82651098225016184</v>
      </c>
      <c r="U204" s="33">
        <f t="shared" si="230"/>
        <v>2.3189958685943913E-2</v>
      </c>
      <c r="V204" s="39">
        <f t="shared" si="225"/>
        <v>9.0788578221638735E-4</v>
      </c>
      <c r="W204" s="32">
        <f t="shared" si="231"/>
        <v>0.80241313778200152</v>
      </c>
      <c r="X204" s="31"/>
      <c r="Y204" s="5">
        <f t="shared" si="236"/>
        <v>0</v>
      </c>
      <c r="Z204" s="5">
        <f t="shared" si="226"/>
        <v>4.9774888232953272</v>
      </c>
      <c r="AA204" s="5">
        <f t="shared" si="232"/>
        <v>0</v>
      </c>
      <c r="AB204" s="5">
        <f t="shared" si="217"/>
        <v>4.8323646155331694</v>
      </c>
      <c r="AC204" s="32"/>
      <c r="AD204" s="5">
        <f t="shared" si="237"/>
        <v>193763.40157767312</v>
      </c>
      <c r="AE204" s="5">
        <f t="shared" si="219"/>
        <v>-1937.6340157767311</v>
      </c>
      <c r="AF204" s="5">
        <f t="shared" si="219"/>
        <v>-21460.84282318403</v>
      </c>
      <c r="AG204" s="5">
        <f t="shared" si="240"/>
        <v>-13965.665629477317</v>
      </c>
      <c r="AH204" s="5">
        <f t="shared" si="241"/>
        <v>156399.25910923502</v>
      </c>
      <c r="AI204" s="42">
        <f t="shared" si="235"/>
        <v>0</v>
      </c>
      <c r="AJ204" s="42">
        <f t="shared" si="238"/>
        <v>18818.596089475603</v>
      </c>
      <c r="AK204" s="42">
        <f t="shared" si="242"/>
        <v>175217.85519871063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241475.85882412919</v>
      </c>
      <c r="K205" s="11">
        <f t="shared" si="223"/>
        <v>2414.7585882412918</v>
      </c>
      <c r="L205" s="24">
        <f t="shared" si="229"/>
        <v>26745.378175767706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H'!$B$136:$AV$256, 22)</f>
        <v>31.813975373497289</v>
      </c>
      <c r="S205" s="46">
        <f>VLOOKUP(I205, '[1]Lapse Rates'!$A$4:$F$24, 4)</f>
        <v>9.9047419999999994E-4</v>
      </c>
      <c r="T205" s="33">
        <f t="shared" si="239"/>
        <v>0.80241313778200152</v>
      </c>
      <c r="U205" s="33">
        <f t="shared" si="230"/>
        <v>2.5527951804767284E-2</v>
      </c>
      <c r="V205" s="39">
        <f t="shared" si="225"/>
        <v>7.9476951071411766E-4</v>
      </c>
      <c r="W205" s="32">
        <f t="shared" si="231"/>
        <v>0.77609041646652011</v>
      </c>
      <c r="X205" s="31"/>
      <c r="Y205" s="5">
        <f t="shared" si="236"/>
        <v>0</v>
      </c>
      <c r="Z205" s="5">
        <f t="shared" si="226"/>
        <v>4.8323646155331694</v>
      </c>
      <c r="AA205" s="5">
        <f t="shared" si="232"/>
        <v>0</v>
      </c>
      <c r="AB205" s="5">
        <f t="shared" si="217"/>
        <v>4.6738415541821592</v>
      </c>
      <c r="AC205" s="32"/>
      <c r="AD205" s="5">
        <f t="shared" si="237"/>
        <v>187407.09984142904</v>
      </c>
      <c r="AE205" s="5">
        <f t="shared" si="219"/>
        <v>-1874.0709984142902</v>
      </c>
      <c r="AF205" s="5">
        <f t="shared" si="219"/>
        <v>-20756.831686986137</v>
      </c>
      <c r="AG205" s="5">
        <f t="shared" si="240"/>
        <v>-15373.672887433197</v>
      </c>
      <c r="AH205" s="5">
        <f t="shared" si="241"/>
        <v>149402.52426859539</v>
      </c>
      <c r="AI205" s="42">
        <f t="shared" si="235"/>
        <v>0</v>
      </c>
      <c r="AJ205" s="42">
        <f t="shared" si="238"/>
        <v>18201.264184468531</v>
      </c>
      <c r="AK205" s="42">
        <f t="shared" si="242"/>
        <v>167603.78845306393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241475.85882412919</v>
      </c>
      <c r="K206" s="11">
        <f t="shared" si="223"/>
        <v>2414.7585882412918</v>
      </c>
      <c r="L206" s="24">
        <f t="shared" si="229"/>
        <v>26745.378175767706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H'!$B$136:$AV$256, 22)</f>
        <v>36.032152116115959</v>
      </c>
      <c r="S206" s="46">
        <f>VLOOKUP(I206, '[1]Lapse Rates'!$A$4:$F$24, 4)</f>
        <v>9.2791330000000004E-4</v>
      </c>
      <c r="T206" s="33">
        <f t="shared" si="239"/>
        <v>0.77609041646652011</v>
      </c>
      <c r="U206" s="33">
        <f t="shared" si="230"/>
        <v>2.7964207941981439E-2</v>
      </c>
      <c r="V206" s="39">
        <f t="shared" si="225"/>
        <v>7.2014461944182307E-4</v>
      </c>
      <c r="W206" s="32">
        <f t="shared" si="231"/>
        <v>0.7474060639050969</v>
      </c>
      <c r="X206" s="31"/>
      <c r="Y206" s="5">
        <f t="shared" si="236"/>
        <v>0</v>
      </c>
      <c r="Z206" s="5">
        <f t="shared" si="226"/>
        <v>4.6738415541821592</v>
      </c>
      <c r="AA206" s="5">
        <f t="shared" si="232"/>
        <v>0</v>
      </c>
      <c r="AB206" s="5">
        <f t="shared" si="217"/>
        <v>4.5010960645950258</v>
      </c>
      <c r="AC206" s="32"/>
      <c r="AD206" s="5">
        <f t="shared" si="237"/>
        <v>180480.52117184526</v>
      </c>
      <c r="AE206" s="5">
        <f t="shared" si="219"/>
        <v>-1804.8052117184525</v>
      </c>
      <c r="AF206" s="5">
        <f t="shared" si="219"/>
        <v>-19989.657830003824</v>
      </c>
      <c r="AG206" s="5">
        <f t="shared" si="240"/>
        <v>-16840.856984691542</v>
      </c>
      <c r="AH206" s="5">
        <f t="shared" si="241"/>
        <v>141845.20114543143</v>
      </c>
      <c r="AI206" s="42">
        <f t="shared" si="235"/>
        <v>0</v>
      </c>
      <c r="AJ206" s="42">
        <f t="shared" si="238"/>
        <v>17528.546239544907</v>
      </c>
      <c r="AK206" s="42">
        <f t="shared" si="242"/>
        <v>159373.74738497633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241475.85882412919</v>
      </c>
      <c r="K207" s="11">
        <f t="shared" si="223"/>
        <v>2414.7585882412918</v>
      </c>
      <c r="L207" s="24">
        <f t="shared" si="229"/>
        <v>26745.378175767706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H'!$B$136:$AV$256, 22)</f>
        <v>40.746761209329421</v>
      </c>
      <c r="S207" s="46">
        <f>VLOOKUP(I207, '[1]Lapse Rates'!$A$4:$F$24, 4)</f>
        <v>7.1178370000000003E-4</v>
      </c>
      <c r="T207" s="33">
        <f t="shared" si="239"/>
        <v>0.7474060639050969</v>
      </c>
      <c r="U207" s="33">
        <f t="shared" si="230"/>
        <v>3.0454376412345788E-2</v>
      </c>
      <c r="V207" s="39">
        <f t="shared" si="225"/>
        <v>5.3199145356880632E-4</v>
      </c>
      <c r="W207" s="32">
        <f t="shared" si="231"/>
        <v>0.71641969603918232</v>
      </c>
      <c r="X207" s="31"/>
      <c r="Y207" s="5">
        <f t="shared" si="236"/>
        <v>0</v>
      </c>
      <c r="Z207" s="5">
        <f t="shared" si="226"/>
        <v>4.5010960645950258</v>
      </c>
      <c r="AA207" s="5">
        <f t="shared" si="232"/>
        <v>0</v>
      </c>
      <c r="AB207" s="5">
        <f t="shared" si="217"/>
        <v>4.314487171259807</v>
      </c>
      <c r="AC207" s="32"/>
      <c r="AD207" s="5">
        <f t="shared" si="237"/>
        <v>172998.06137958315</v>
      </c>
      <c r="AE207" s="5">
        <f t="shared" si="219"/>
        <v>-1729.9806137958312</v>
      </c>
      <c r="AF207" s="5">
        <f t="shared" si="219"/>
        <v>-19160.915703136481</v>
      </c>
      <c r="AG207" s="5">
        <f t="shared" si="240"/>
        <v>-18340.508652430592</v>
      </c>
      <c r="AH207" s="5">
        <f t="shared" si="241"/>
        <v>133766.65641022025</v>
      </c>
      <c r="AI207" s="42">
        <f t="shared" si="235"/>
        <v>0</v>
      </c>
      <c r="AJ207" s="42">
        <f t="shared" si="238"/>
        <v>16801.840280647673</v>
      </c>
      <c r="AK207" s="42">
        <f t="shared" si="242"/>
        <v>150568.49669086793</v>
      </c>
    </row>
    <row r="208" spans="1:39" ht="15" x14ac:dyDescent="0.2">
      <c r="I208" s="2">
        <f t="shared" si="222"/>
        <v>16</v>
      </c>
      <c r="J208" s="11">
        <f t="shared" si="212"/>
        <v>241475.85882412919</v>
      </c>
      <c r="K208" s="11">
        <f t="shared" si="223"/>
        <v>2414.7585882412918</v>
      </c>
      <c r="L208" s="24">
        <f t="shared" si="229"/>
        <v>26745.378175767706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H'!$B$136:$AV$256, 22)</f>
        <v>45.918089448750393</v>
      </c>
      <c r="S208" s="46">
        <f>VLOOKUP(I208, '[1]Lapse Rates'!$A$4:$F$24, 4)</f>
        <v>6.4944269999999999E-4</v>
      </c>
      <c r="T208" s="33">
        <f t="shared" si="239"/>
        <v>0.71641969603918232</v>
      </c>
      <c r="U208" s="33">
        <f t="shared" si="230"/>
        <v>3.2896623685573743E-2</v>
      </c>
      <c r="V208" s="39">
        <f t="shared" si="225"/>
        <v>4.6527354172886586E-4</v>
      </c>
      <c r="W208" s="32">
        <f t="shared" si="231"/>
        <v>0.68305779881187967</v>
      </c>
      <c r="X208" s="31"/>
      <c r="Y208" s="5">
        <f t="shared" si="236"/>
        <v>0</v>
      </c>
      <c r="Z208" s="5">
        <f t="shared" si="226"/>
        <v>4.314487171259807</v>
      </c>
      <c r="AA208" s="5">
        <f t="shared" si="232"/>
        <v>0</v>
      </c>
      <c r="AB208" s="5">
        <f t="shared" si="217"/>
        <v>4.1135721512067951</v>
      </c>
      <c r="AC208" s="32"/>
      <c r="AD208" s="5">
        <f t="shared" si="237"/>
        <v>164941.96859461788</v>
      </c>
      <c r="AE208" s="5">
        <f t="shared" si="219"/>
        <v>-1649.4196859461788</v>
      </c>
      <c r="AF208" s="5">
        <f t="shared" si="219"/>
        <v>-18268.639145131176</v>
      </c>
      <c r="AG208" s="5">
        <f t="shared" si="240"/>
        <v>-19811.300785539392</v>
      </c>
      <c r="AH208" s="5">
        <f t="shared" si="241"/>
        <v>125212.60897800115</v>
      </c>
      <c r="AI208" s="42">
        <f t="shared" si="235"/>
        <v>0</v>
      </c>
      <c r="AJ208" s="42">
        <f t="shared" si="238"/>
        <v>16019.422299132199</v>
      </c>
      <c r="AK208" s="42">
        <f t="shared" si="242"/>
        <v>141232.03127713336</v>
      </c>
    </row>
    <row r="209" spans="1:39" ht="15" x14ac:dyDescent="0.2">
      <c r="I209" s="2">
        <f t="shared" si="222"/>
        <v>17</v>
      </c>
      <c r="J209" s="11">
        <f t="shared" si="212"/>
        <v>241475.85882412919</v>
      </c>
      <c r="K209" s="11">
        <f t="shared" si="223"/>
        <v>2414.7585882412918</v>
      </c>
      <c r="L209" s="24">
        <f t="shared" si="229"/>
        <v>26745.378175767706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H'!$B$136:$AV$256, 22)</f>
        <v>51.628744312327441</v>
      </c>
      <c r="S209" s="46">
        <f>VLOOKUP(I209, '[1]Lapse Rates'!$A$4:$F$24, 4)</f>
        <v>5.2983399999999997E-4</v>
      </c>
      <c r="T209" s="33">
        <f t="shared" si="239"/>
        <v>0.68305779881187967</v>
      </c>
      <c r="U209" s="33">
        <f t="shared" si="230"/>
        <v>3.5265416445399739E-2</v>
      </c>
      <c r="V209" s="39">
        <f t="shared" si="225"/>
        <v>3.6190724577569343E-4</v>
      </c>
      <c r="W209" s="32">
        <f t="shared" si="231"/>
        <v>0.64743047512070429</v>
      </c>
      <c r="X209" s="31"/>
      <c r="Y209" s="5">
        <f t="shared" si="236"/>
        <v>0</v>
      </c>
      <c r="Z209" s="5">
        <f t="shared" si="226"/>
        <v>4.1135721512067951</v>
      </c>
      <c r="AA209" s="5">
        <f t="shared" si="232"/>
        <v>0</v>
      </c>
      <c r="AB209" s="5">
        <f t="shared" si="217"/>
        <v>3.8990140760146663</v>
      </c>
      <c r="AC209" s="32"/>
      <c r="AD209" s="5">
        <f t="shared" si="237"/>
        <v>156338.83000868608</v>
      </c>
      <c r="AE209" s="5">
        <f t="shared" si="219"/>
        <v>-1563.3883000868607</v>
      </c>
      <c r="AF209" s="5">
        <f t="shared" si="219"/>
        <v>-17315.772899620202</v>
      </c>
      <c r="AG209" s="5">
        <f t="shared" si="240"/>
        <v>-21237.856480496641</v>
      </c>
      <c r="AH209" s="5">
        <f t="shared" si="241"/>
        <v>116221.81232848237</v>
      </c>
      <c r="AI209" s="42">
        <f t="shared" si="235"/>
        <v>0</v>
      </c>
      <c r="AJ209" s="42">
        <f t="shared" si="238"/>
        <v>15183.874373041617</v>
      </c>
      <c r="AK209" s="42">
        <f t="shared" si="242"/>
        <v>131405.68670152398</v>
      </c>
    </row>
    <row r="210" spans="1:39" ht="15" x14ac:dyDescent="0.2">
      <c r="I210" s="2">
        <f t="shared" si="222"/>
        <v>18</v>
      </c>
      <c r="J210" s="11">
        <f t="shared" si="212"/>
        <v>241475.85882412919</v>
      </c>
      <c r="K210" s="11">
        <f t="shared" si="223"/>
        <v>2414.7585882412918</v>
      </c>
      <c r="L210" s="24">
        <f t="shared" si="229"/>
        <v>26745.378175767706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H'!$B$136:$AV$256, 22)</f>
        <v>58.077658623337129</v>
      </c>
      <c r="S210" s="46">
        <f>VLOOKUP(I210, '[1]Lapse Rates'!$A$4:$F$24, 4)</f>
        <v>4.565131E-4</v>
      </c>
      <c r="T210" s="33">
        <f t="shared" si="239"/>
        <v>0.64743047512070429</v>
      </c>
      <c r="U210" s="33">
        <f t="shared" si="230"/>
        <v>3.7601246116405231E-2</v>
      </c>
      <c r="V210" s="39">
        <f t="shared" si="225"/>
        <v>2.955604932318256E-4</v>
      </c>
      <c r="W210" s="32">
        <f t="shared" si="231"/>
        <v>0.60953366851106727</v>
      </c>
      <c r="X210" s="31"/>
      <c r="Y210" s="5">
        <f t="shared" si="236"/>
        <v>0</v>
      </c>
      <c r="Z210" s="5">
        <f t="shared" si="236"/>
        <v>3.8990140760146663</v>
      </c>
      <c r="AA210" s="5">
        <f t="shared" si="232"/>
        <v>0</v>
      </c>
      <c r="AB210" s="5">
        <f t="shared" si="217"/>
        <v>3.6707885165375154</v>
      </c>
      <c r="AC210" s="32"/>
      <c r="AD210" s="5">
        <f t="shared" si="237"/>
        <v>147187.66608593203</v>
      </c>
      <c r="AE210" s="5">
        <f t="shared" si="219"/>
        <v>-1471.8766608593203</v>
      </c>
      <c r="AF210" s="5">
        <f t="shared" si="219"/>
        <v>-16302.208475191526</v>
      </c>
      <c r="AG210" s="5">
        <f t="shared" si="240"/>
        <v>-22644.560847436605</v>
      </c>
      <c r="AH210" s="5">
        <f t="shared" si="241"/>
        <v>106769.02010244457</v>
      </c>
      <c r="AI210" s="42">
        <f t="shared" si="235"/>
        <v>0</v>
      </c>
      <c r="AJ210" s="42">
        <f t="shared" si="238"/>
        <v>14295.10143588049</v>
      </c>
      <c r="AK210" s="42">
        <f t="shared" si="242"/>
        <v>121064.12153832507</v>
      </c>
    </row>
    <row r="211" spans="1:39" ht="15" x14ac:dyDescent="0.2">
      <c r="I211" s="2">
        <f t="shared" si="222"/>
        <v>19</v>
      </c>
      <c r="J211" s="11">
        <f t="shared" si="212"/>
        <v>241475.85882412919</v>
      </c>
      <c r="K211" s="11">
        <f t="shared" si="223"/>
        <v>2414.7585882412918</v>
      </c>
      <c r="L211" s="24">
        <f t="shared" si="229"/>
        <v>26745.378175767706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H'!$B$136:$AV$256, 22)</f>
        <v>65.351589267382209</v>
      </c>
      <c r="S211" s="46">
        <f>VLOOKUP(I211, '[1]Lapse Rates'!$A$4:$F$24, 4)</f>
        <v>3.5534066900000001E-2</v>
      </c>
      <c r="T211" s="33">
        <f t="shared" si="239"/>
        <v>0.60953366851106727</v>
      </c>
      <c r="U211" s="33">
        <f t="shared" si="230"/>
        <v>3.9833993949175972E-2</v>
      </c>
      <c r="V211" s="39">
        <f t="shared" si="225"/>
        <v>2.1659210154674688E-2</v>
      </c>
      <c r="W211" s="32">
        <f t="shared" si="231"/>
        <v>0.54804046440721665</v>
      </c>
      <c r="X211" s="31"/>
      <c r="Y211" s="5">
        <f t="shared" si="236"/>
        <v>0</v>
      </c>
      <c r="Z211" s="5">
        <f t="shared" si="236"/>
        <v>3.6707885165375154</v>
      </c>
      <c r="AA211" s="5">
        <f t="shared" si="232"/>
        <v>0</v>
      </c>
      <c r="AB211" s="5">
        <f t="shared" si="217"/>
        <v>3.3004586083949365</v>
      </c>
      <c r="AC211" s="32"/>
      <c r="AD211" s="5">
        <f t="shared" si="237"/>
        <v>132338.54181310724</v>
      </c>
      <c r="AE211" s="5">
        <f t="shared" si="219"/>
        <v>-1323.3854181310724</v>
      </c>
      <c r="AF211" s="5">
        <f t="shared" si="219"/>
        <v>-14657.54947619437</v>
      </c>
      <c r="AG211" s="5">
        <f t="shared" si="240"/>
        <v>-23989.186342018296</v>
      </c>
      <c r="AH211" s="5">
        <f t="shared" si="241"/>
        <v>92368.420576763499</v>
      </c>
      <c r="AI211" s="42">
        <f t="shared" si="235"/>
        <v>0</v>
      </c>
      <c r="AJ211" s="42">
        <f t="shared" si="238"/>
        <v>12852.946946700633</v>
      </c>
      <c r="AK211" s="42">
        <f t="shared" si="242"/>
        <v>105221.36752346413</v>
      </c>
    </row>
    <row r="212" spans="1:39" ht="15" x14ac:dyDescent="0.2">
      <c r="I212" s="2">
        <f t="shared" si="222"/>
        <v>20</v>
      </c>
      <c r="J212" s="11">
        <f t="shared" si="212"/>
        <v>241475.85882412919</v>
      </c>
      <c r="K212" s="11">
        <f t="shared" si="223"/>
        <v>2414.7585882412918</v>
      </c>
      <c r="L212" s="24">
        <f t="shared" si="229"/>
        <v>26745.378175767706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H'!$B$136:$AV$256, 22)</f>
        <v>73.585275217414079</v>
      </c>
      <c r="S212" s="46">
        <f>VLOOKUP(I212, '[1]Lapse Rates'!$A$4:$F$24, 4)</f>
        <v>0</v>
      </c>
      <c r="T212" s="33">
        <f t="shared" si="239"/>
        <v>0.54804046440721665</v>
      </c>
      <c r="U212" s="33">
        <f t="shared" si="230"/>
        <v>4.0327708403684465E-2</v>
      </c>
      <c r="V212" s="39">
        <f t="shared" si="225"/>
        <v>0</v>
      </c>
      <c r="W212" s="32">
        <f t="shared" si="231"/>
        <v>0.50771275600353216</v>
      </c>
      <c r="X212" s="31"/>
      <c r="Y212" s="5">
        <f t="shared" si="236"/>
        <v>0</v>
      </c>
      <c r="Z212" s="5">
        <f t="shared" si="236"/>
        <v>3.3004586083949365</v>
      </c>
      <c r="AA212" s="5">
        <f t="shared" si="232"/>
        <v>0</v>
      </c>
      <c r="AB212" s="5">
        <f t="shared" si="217"/>
        <v>3.0575934533525118</v>
      </c>
      <c r="AC212" s="32"/>
      <c r="AD212" s="5">
        <f>$W212*J212</f>
        <v>122600.37379191848</v>
      </c>
      <c r="AE212" s="5">
        <f t="shared" si="219"/>
        <v>-1226.0037379191847</v>
      </c>
      <c r="AF212" s="5">
        <f t="shared" si="219"/>
        <v>-13578.969663975744</v>
      </c>
      <c r="AG212" s="5">
        <f t="shared" si="240"/>
        <v>-24286.515504242492</v>
      </c>
      <c r="AH212" s="5">
        <f t="shared" si="241"/>
        <v>83508.884885781066</v>
      </c>
      <c r="AI212" s="42">
        <f t="shared" si="235"/>
        <v>0</v>
      </c>
      <c r="AJ212" s="42">
        <f t="shared" si="238"/>
        <v>11907.149477286815</v>
      </c>
      <c r="AK212" s="42">
        <f t="shared" si="242"/>
        <v>95416.034363067884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4131870.2137305462</v>
      </c>
      <c r="AE215" s="21">
        <f t="shared" ref="AE215:AK215" si="243">SUM(AE192:AE212)</f>
        <v>-133107.27022904495</v>
      </c>
      <c r="AF215" s="21">
        <f t="shared" si="243"/>
        <v>-438443.75512804714</v>
      </c>
      <c r="AG215" s="21">
        <f t="shared" si="243"/>
        <v>-269077.58172823588</v>
      </c>
      <c r="AH215" s="21">
        <f t="shared" si="243"/>
        <v>3291241.606645219</v>
      </c>
      <c r="AI215" s="21">
        <f t="shared" si="243"/>
        <v>0</v>
      </c>
      <c r="AJ215" s="21">
        <f t="shared" si="243"/>
        <v>378075.18465076596</v>
      </c>
      <c r="AK215" s="21">
        <f t="shared" si="243"/>
        <v>3669316.7912959848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2060391.3822737762</v>
      </c>
      <c r="AE217" s="21">
        <f t="shared" ref="AE217:AK217" si="244">AE192+NPV($D$6,AE193:AE212)</f>
        <v>-112605.72875260923</v>
      </c>
      <c r="AF217" s="21">
        <f t="shared" si="244"/>
        <v>-211372.82445881923</v>
      </c>
      <c r="AG217" s="21">
        <f t="shared" si="244"/>
        <v>-89799.342173478683</v>
      </c>
      <c r="AH217" s="21">
        <f t="shared" si="244"/>
        <v>1646613.4868888692</v>
      </c>
      <c r="AI217" s="21">
        <f t="shared" si="244"/>
        <v>0</v>
      </c>
      <c r="AJ217" s="21">
        <f t="shared" si="244"/>
        <v>176869.05207978297</v>
      </c>
      <c r="AK217" s="21">
        <f t="shared" si="244"/>
        <v>1823482.538968652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3065576.6768340585</v>
      </c>
      <c r="AE219" s="21">
        <f t="shared" ref="AE219:AK219" si="245">AE192+NPV($D$7,AE193:AE212)</f>
        <v>-122528.22720484358</v>
      </c>
      <c r="AF219" s="21">
        <f t="shared" si="245"/>
        <v>-321272.41228749708</v>
      </c>
      <c r="AG219" s="21">
        <f t="shared" si="245"/>
        <v>-171239.55037163536</v>
      </c>
      <c r="AH219" s="21">
        <f t="shared" si="245"/>
        <v>2450536.4869700833</v>
      </c>
      <c r="AI219" s="21">
        <f t="shared" si="245"/>
        <v>0</v>
      </c>
      <c r="AJ219" s="21">
        <f t="shared" si="245"/>
        <v>274506.87890223903</v>
      </c>
      <c r="AK219" s="21">
        <f t="shared" si="245"/>
        <v>2725043.3658723217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271031.87165637873</v>
      </c>
    </row>
    <row r="223" spans="1:39" ht="15" x14ac:dyDescent="0.2">
      <c r="G223" s="58" t="s">
        <v>116</v>
      </c>
      <c r="H223" s="57"/>
      <c r="I223" s="57"/>
      <c r="J223" s="11">
        <f>H$222</f>
        <v>271031.87165637873</v>
      </c>
      <c r="K223" s="11">
        <f>J223*$C$10</f>
        <v>108412.7486625515</v>
      </c>
      <c r="L223" s="24">
        <f>$C$232</f>
        <v>37937.288118849545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271031.87165637873</v>
      </c>
      <c r="AE223" s="5">
        <f>-$W223*K223</f>
        <v>-108412.7486625515</v>
      </c>
      <c r="AF223" s="5">
        <f>-$W223*L223</f>
        <v>-37937.288118849545</v>
      </c>
      <c r="AG223" s="5"/>
      <c r="AH223" s="5">
        <f>SUM(AD223:AG223)</f>
        <v>124681.83487497768</v>
      </c>
      <c r="AI223" s="42">
        <f>Y223-AA223</f>
        <v>0</v>
      </c>
      <c r="AJ223" s="42"/>
      <c r="AK223" s="42">
        <f>SUM(AH223:AJ223)</f>
        <v>124681.83487497768</v>
      </c>
      <c r="AL223" s="6" t="s">
        <v>39</v>
      </c>
      <c r="AM223" s="36">
        <f>AK250</f>
        <v>2979067.9427416576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271031.87165637873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H'!$B$136:$AV$256, 25)</f>
        <v>10.659027926111733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1.0659027926111734E-2</v>
      </c>
      <c r="V224" s="39">
        <f>MIN(S224*T224,T224-U224)</f>
        <v>2.6703721500000001E-3</v>
      </c>
      <c r="W224" s="32">
        <f>T224-SUM(U224:V224)</f>
        <v>0.98667059992388828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5.9420164872156329</v>
      </c>
      <c r="AC224" s="32"/>
      <c r="AD224" s="5">
        <f t="shared" ref="AD224:AD226" si="254">$W224*J224</f>
        <v>267419.17940569349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-6419.1757289143434</v>
      </c>
      <c r="AH224" s="5">
        <f t="shared" ref="AH224:AH232" si="256">SUM(AD224:AG224)</f>
        <v>261000.00367677913</v>
      </c>
      <c r="AI224" s="42">
        <f>-M224*$W223*(N224-N223)/1000</f>
        <v>0</v>
      </c>
      <c r="AJ224" s="42">
        <f>$D$6*SUM(Y224:Z224,AD224:AE224)</f>
        <v>26234.412286347531</v>
      </c>
      <c r="AK224" s="42">
        <f t="shared" ref="AK224" si="257">SUM(AH224:AJ224)</f>
        <v>287234.41596312664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271031.87165637873</v>
      </c>
      <c r="K225" s="11">
        <f t="shared" ref="K225:K243" si="259">J225*$C$11</f>
        <v>2710.3187165637873</v>
      </c>
      <c r="L225" s="24">
        <f>$C$233</f>
        <v>29806.331969158182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H'!$B$136:$AV$256, 25)</f>
        <v>11.706004314983076</v>
      </c>
      <c r="S225" s="46">
        <f>VLOOKUP(I225, '[1]Lapse Rates'!$A$4:$F$24, 4)</f>
        <v>2.4152155999999998E-3</v>
      </c>
      <c r="T225" s="33">
        <f t="shared" ref="T225:T227" si="260">W224</f>
        <v>0.98667059992388828</v>
      </c>
      <c r="U225" s="33">
        <f>T225*R225/1000</f>
        <v>1.1549970300175976E-2</v>
      </c>
      <c r="V225" s="39">
        <f t="shared" ref="V225:V243" si="261">MIN(S225*T225,T225-U225)</f>
        <v>2.3830222249975335E-3</v>
      </c>
      <c r="W225" s="32">
        <f>T225-SUM(U225:V225)</f>
        <v>0.97273760739871473</v>
      </c>
      <c r="X225" s="32"/>
      <c r="Y225" s="5">
        <f t="shared" ref="Y225:Z240" si="262">AA224</f>
        <v>0</v>
      </c>
      <c r="Z225" s="5">
        <f t="shared" si="262"/>
        <v>5.9420164872156329</v>
      </c>
      <c r="AA225" s="5">
        <f>O225*W225</f>
        <v>0</v>
      </c>
      <c r="AB225" s="5">
        <f t="shared" si="253"/>
        <v>5.8581079656612056</v>
      </c>
      <c r="AC225" s="32"/>
      <c r="AD225" s="5">
        <f t="shared" si="254"/>
        <v>263642.89436382137</v>
      </c>
      <c r="AE225" s="5">
        <f t="shared" si="255"/>
        <v>-2636.4289436382137</v>
      </c>
      <c r="AF225" s="5">
        <f t="shared" si="255"/>
        <v>-28993.740045010753</v>
      </c>
      <c r="AG225" s="5">
        <f t="shared" ref="AG225:AG228" si="263">-U225*M225</f>
        <v>-6955.7270639046774</v>
      </c>
      <c r="AH225" s="5">
        <f t="shared" si="256"/>
        <v>225056.9983112677</v>
      </c>
      <c r="AI225" s="42">
        <f>-M225*($W224*N225-$W223*N224)/1000</f>
        <v>0</v>
      </c>
      <c r="AJ225" s="42">
        <f t="shared" ref="AJ225:AJ226" si="264">$D$6*SUM(Y225:Z225,AD225:AE225)</f>
        <v>25605.317169537368</v>
      </c>
      <c r="AK225" s="42">
        <f>SUM(AH225:AJ225)</f>
        <v>250662.31548080506</v>
      </c>
      <c r="AL225" s="48" t="s">
        <v>59</v>
      </c>
      <c r="AM225" s="54">
        <f>AK250/AD250</f>
        <v>0.88748583811604331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271031.87165637873</v>
      </c>
      <c r="K226" s="11">
        <f t="shared" si="259"/>
        <v>2710.3187165637873</v>
      </c>
      <c r="L226" s="24">
        <f t="shared" ref="L226:L243" si="265">$C$233</f>
        <v>29806.331969158182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H'!$B$136:$AV$256, 25)</f>
        <v>12.824081723052148</v>
      </c>
      <c r="S226" s="46">
        <f>VLOOKUP(I226, '[1]Lapse Rates'!$A$4:$F$24, 4)</f>
        <v>2.3963082999999999E-3</v>
      </c>
      <c r="T226" s="33">
        <f t="shared" si="260"/>
        <v>0.97273760739871473</v>
      </c>
      <c r="U226" s="33">
        <f t="shared" ref="U226:U243" si="266">T226*R226/1000</f>
        <v>1.2474466572367334E-2</v>
      </c>
      <c r="V226" s="39">
        <f t="shared" si="261"/>
        <v>2.3309792023316813E-3</v>
      </c>
      <c r="W226" s="32">
        <f t="shared" ref="W226:W243" si="267">T226-SUM(U226:V226)</f>
        <v>0.95793216162401573</v>
      </c>
      <c r="X226" s="32"/>
      <c r="Y226" s="5">
        <f t="shared" si="262"/>
        <v>0</v>
      </c>
      <c r="Z226" s="5">
        <f t="shared" si="262"/>
        <v>5.8581079656612056</v>
      </c>
      <c r="AA226" s="5">
        <f t="shared" ref="AA226:AA243" si="268">O226*W226</f>
        <v>0</v>
      </c>
      <c r="AB226" s="5">
        <f t="shared" si="253"/>
        <v>5.7689452776266936</v>
      </c>
      <c r="AC226" s="32"/>
      <c r="AD226" s="5">
        <f t="shared" si="254"/>
        <v>259630.14668479768</v>
      </c>
      <c r="AE226" s="5">
        <f t="shared" si="255"/>
        <v>-2596.3014668479768</v>
      </c>
      <c r="AF226" s="5">
        <f>-$W226*L226</f>
        <v>-28552.444013298704</v>
      </c>
      <c r="AG226" s="5">
        <f t="shared" si="263"/>
        <v>-7512.4855294102072</v>
      </c>
      <c r="AH226" s="5">
        <f t="shared" si="256"/>
        <v>220968.9156752408</v>
      </c>
      <c r="AI226" s="42">
        <f>-M226*($W225*N226-$W224*N225)/1000</f>
        <v>0</v>
      </c>
      <c r="AJ226" s="42">
        <f t="shared" si="264"/>
        <v>25215.594896272301</v>
      </c>
      <c r="AK226" s="42">
        <f t="shared" ref="AK226:AK233" si="269">SUM(AH226:AJ226)</f>
        <v>246184.51057151309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271031.87165637873</v>
      </c>
      <c r="K227" s="11">
        <f t="shared" si="259"/>
        <v>2710.3187165637873</v>
      </c>
      <c r="L227" s="24">
        <f t="shared" si="265"/>
        <v>29806.331969158182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H'!$B$136:$AV$256, 25)</f>
        <v>14.013459199949271</v>
      </c>
      <c r="S227" s="46">
        <f>VLOOKUP(I227, '[1]Lapse Rates'!$A$4:$F$24, 4)</f>
        <v>2.1941491999999999E-3</v>
      </c>
      <c r="T227" s="33">
        <f t="shared" si="260"/>
        <v>0.95793216162401573</v>
      </c>
      <c r="U227" s="33">
        <f t="shared" si="266"/>
        <v>1.3423943263237354E-2</v>
      </c>
      <c r="V227" s="39">
        <f t="shared" si="261"/>
        <v>2.1018460860816046E-3</v>
      </c>
      <c r="W227" s="32">
        <f t="shared" si="267"/>
        <v>0.94240637227469681</v>
      </c>
      <c r="X227" s="32"/>
      <c r="Y227" s="5">
        <f>AA226</f>
        <v>0</v>
      </c>
      <c r="Z227" s="5">
        <f t="shared" si="262"/>
        <v>5.7689452776266936</v>
      </c>
      <c r="AA227" s="5">
        <f t="shared" si="268"/>
        <v>0</v>
      </c>
      <c r="AB227" s="5">
        <f t="shared" si="253"/>
        <v>5.675444471686184</v>
      </c>
      <c r="AC227" s="32"/>
      <c r="AD227" s="5">
        <f>$W227*J227</f>
        <v>255422.16293850911</v>
      </c>
      <c r="AE227" s="5">
        <f t="shared" si="255"/>
        <v>-2554.2216293850911</v>
      </c>
      <c r="AF227" s="5">
        <f t="shared" si="255"/>
        <v>-28089.677181869683</v>
      </c>
      <c r="AG227" s="5">
        <f t="shared" si="263"/>
        <v>-8084.287927476169</v>
      </c>
      <c r="AH227" s="5">
        <f t="shared" si="256"/>
        <v>216693.97619977818</v>
      </c>
      <c r="AI227" s="42">
        <f t="shared" ref="AI227:AI243" si="271">-M227*($W226*N227-$W225*N226)/1000</f>
        <v>0</v>
      </c>
      <c r="AJ227" s="42">
        <f>$D$6*SUM(Y227:Z227,AD227:AE227)</f>
        <v>24806.910975956805</v>
      </c>
      <c r="AK227" s="42">
        <f t="shared" si="269"/>
        <v>241500.88717573497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271031.87165637873</v>
      </c>
      <c r="K228" s="11">
        <f t="shared" si="259"/>
        <v>2710.3187165637873</v>
      </c>
      <c r="L228" s="24">
        <f t="shared" si="265"/>
        <v>29806.331969158182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H'!$B$136:$AV$256, 25)</f>
        <v>15.352197747170498</v>
      </c>
      <c r="S228" s="46">
        <f>VLOOKUP(I228, '[1]Lapse Rates'!$A$4:$F$24, 4)</f>
        <v>1.9313649E-3</v>
      </c>
      <c r="T228" s="33">
        <f>W227</f>
        <v>0.94240637227469681</v>
      </c>
      <c r="U228" s="33">
        <f t="shared" si="266"/>
        <v>1.4468008985354722E-2</v>
      </c>
      <c r="V228" s="39">
        <f t="shared" si="261"/>
        <v>1.8201305889476826E-3</v>
      </c>
      <c r="W228" s="32">
        <f t="shared" si="267"/>
        <v>0.92611823270039439</v>
      </c>
      <c r="X228" s="32"/>
      <c r="Y228" s="5">
        <f t="shared" ref="Y228:Z243" si="272">AA227</f>
        <v>0</v>
      </c>
      <c r="Z228" s="5">
        <f t="shared" si="262"/>
        <v>5.675444471686184</v>
      </c>
      <c r="AA228" s="5">
        <f t="shared" si="268"/>
        <v>0</v>
      </c>
      <c r="AB228" s="5">
        <f t="shared" si="253"/>
        <v>5.577352571609258</v>
      </c>
      <c r="AC228" s="32"/>
      <c r="AD228" s="5">
        <f t="shared" ref="AD228:AD242" si="273">$W228*J228</f>
        <v>251007.55798388558</v>
      </c>
      <c r="AE228" s="5">
        <f t="shared" si="255"/>
        <v>-2510.0755798388559</v>
      </c>
      <c r="AF228" s="5">
        <f t="shared" si="255"/>
        <v>-27604.187486558043</v>
      </c>
      <c r="AG228" s="5">
        <f t="shared" si="263"/>
        <v>-8713.0545832411899</v>
      </c>
      <c r="AH228" s="5">
        <f t="shared" si="256"/>
        <v>212180.24033424747</v>
      </c>
      <c r="AI228" s="42">
        <f t="shared" si="271"/>
        <v>0</v>
      </c>
      <c r="AJ228" s="42">
        <f t="shared" ref="AJ228:AJ243" si="274">$D$6*SUM(Y228:Z228,AD228:AE228)</f>
        <v>24378.159784939657</v>
      </c>
      <c r="AK228" s="42">
        <f t="shared" si="269"/>
        <v>236558.40011918714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271031.87165637873</v>
      </c>
      <c r="K229" s="11">
        <f t="shared" si="259"/>
        <v>2710.3187165637873</v>
      </c>
      <c r="L229" s="24">
        <f t="shared" si="265"/>
        <v>29806.331969158182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H'!$B$136:$AV$256, 25)</f>
        <v>17.040828642538251</v>
      </c>
      <c r="S229" s="46">
        <f>VLOOKUP(I229, '[1]Lapse Rates'!$A$4:$F$24, 4)</f>
        <v>1.9726812000000001E-3</v>
      </c>
      <c r="T229" s="33">
        <f t="shared" ref="T229:T243" si="275">W228</f>
        <v>0.92611823270039439</v>
      </c>
      <c r="U229" s="33">
        <f t="shared" si="266"/>
        <v>1.5781822106177786E-2</v>
      </c>
      <c r="V229" s="39">
        <f t="shared" si="261"/>
        <v>1.8269360266252933E-3</v>
      </c>
      <c r="W229" s="32">
        <f t="shared" si="267"/>
        <v>0.90850947456759135</v>
      </c>
      <c r="X229" s="32"/>
      <c r="Y229" s="5">
        <f t="shared" si="272"/>
        <v>0</v>
      </c>
      <c r="Z229" s="5">
        <f t="shared" si="262"/>
        <v>5.577352571609258</v>
      </c>
      <c r="AA229" s="5">
        <f t="shared" si="268"/>
        <v>0</v>
      </c>
      <c r="AB229" s="5">
        <f t="shared" si="253"/>
        <v>5.4713075235936595</v>
      </c>
      <c r="AC229" s="32"/>
      <c r="AD229" s="5">
        <f t="shared" si="273"/>
        <v>246235.0233096075</v>
      </c>
      <c r="AE229" s="5">
        <f t="shared" si="255"/>
        <v>-2462.350233096075</v>
      </c>
      <c r="AF229" s="5">
        <f t="shared" si="255"/>
        <v>-27079.334996087102</v>
      </c>
      <c r="AG229" s="5">
        <f>-U229*M229</f>
        <v>-9504.2709451813425</v>
      </c>
      <c r="AH229" s="5">
        <f t="shared" si="256"/>
        <v>207189.06713524298</v>
      </c>
      <c r="AI229" s="42">
        <f t="shared" si="271"/>
        <v>0</v>
      </c>
      <c r="AJ229" s="42">
        <f t="shared" si="274"/>
        <v>23914.646367093046</v>
      </c>
      <c r="AK229" s="42">
        <f t="shared" si="269"/>
        <v>231103.71350233603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271031.87165637873</v>
      </c>
      <c r="K230" s="11">
        <f t="shared" si="259"/>
        <v>2710.3187165637873</v>
      </c>
      <c r="L230" s="24">
        <f t="shared" si="265"/>
        <v>29806.331969158182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H'!$B$136:$AV$256, 25)</f>
        <v>18.787805948784158</v>
      </c>
      <c r="S230" s="46">
        <f>VLOOKUP(I230, '[1]Lapse Rates'!$A$4:$F$24, 4)</f>
        <v>1.7228968999999999E-3</v>
      </c>
      <c r="T230" s="33">
        <f t="shared" si="275"/>
        <v>0.90850947456759135</v>
      </c>
      <c r="U230" s="33">
        <f t="shared" si="266"/>
        <v>1.7068899710807762E-2</v>
      </c>
      <c r="V230" s="39">
        <f t="shared" si="261"/>
        <v>1.5652681573531319E-3</v>
      </c>
      <c r="W230" s="32">
        <f t="shared" si="267"/>
        <v>0.88987530669943049</v>
      </c>
      <c r="X230" s="32"/>
      <c r="Y230" s="5">
        <f t="shared" si="272"/>
        <v>0</v>
      </c>
      <c r="Z230" s="5">
        <f t="shared" si="262"/>
        <v>5.4713075235936595</v>
      </c>
      <c r="AA230" s="5">
        <f t="shared" si="268"/>
        <v>0</v>
      </c>
      <c r="AB230" s="5">
        <f t="shared" si="253"/>
        <v>5.3590871607829129</v>
      </c>
      <c r="AC230" s="32"/>
      <c r="AD230" s="5">
        <f t="shared" si="273"/>
        <v>241184.56991554069</v>
      </c>
      <c r="AE230" s="5">
        <f t="shared" si="255"/>
        <v>-2411.8456991554071</v>
      </c>
      <c r="AF230" s="5">
        <f t="shared" si="255"/>
        <v>-26523.918802639677</v>
      </c>
      <c r="AG230" s="5">
        <f t="shared" ref="AG230:AG243" si="276">-U230*M230</f>
        <v>-10279.386403940047</v>
      </c>
      <c r="AH230" s="5">
        <f t="shared" si="256"/>
        <v>201969.41900980557</v>
      </c>
      <c r="AI230" s="42">
        <f t="shared" si="271"/>
        <v>0</v>
      </c>
      <c r="AJ230" s="42">
        <f t="shared" si="274"/>
        <v>23424.140980895463</v>
      </c>
      <c r="AK230" s="42">
        <f t="shared" si="269"/>
        <v>225393.55999070103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271031.87165637873</v>
      </c>
      <c r="K231" s="11">
        <f t="shared" si="259"/>
        <v>2710.3187165637873</v>
      </c>
      <c r="L231" s="24">
        <f t="shared" si="265"/>
        <v>29806.331969158182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H'!$B$136:$AV$256, 25)</f>
        <v>20.80234075752762</v>
      </c>
      <c r="S231" s="46">
        <f>VLOOKUP(I231, '[1]Lapse Rates'!$A$4:$F$24, 4)</f>
        <v>1.5750323E-3</v>
      </c>
      <c r="T231" s="33">
        <f t="shared" si="275"/>
        <v>0.88987530669943049</v>
      </c>
      <c r="U231" s="33">
        <f t="shared" si="266"/>
        <v>1.8511489361670953E-2</v>
      </c>
      <c r="V231" s="39">
        <f t="shared" si="261"/>
        <v>1.4015823510240093E-3</v>
      </c>
      <c r="W231" s="32">
        <f t="shared" si="267"/>
        <v>0.86996223498673553</v>
      </c>
      <c r="X231" s="32"/>
      <c r="Y231" s="5">
        <f t="shared" si="272"/>
        <v>0</v>
      </c>
      <c r="Z231" s="5">
        <f t="shared" si="262"/>
        <v>5.3590871607829129</v>
      </c>
      <c r="AA231" s="5">
        <f t="shared" si="268"/>
        <v>0</v>
      </c>
      <c r="AB231" s="5">
        <f t="shared" si="253"/>
        <v>5.2391648681382677</v>
      </c>
      <c r="AC231" s="32"/>
      <c r="AD231" s="5">
        <f t="shared" si="273"/>
        <v>235787.49281882131</v>
      </c>
      <c r="AE231" s="5">
        <f t="shared" si="255"/>
        <v>-2357.8749281882128</v>
      </c>
      <c r="AF231" s="5">
        <f t="shared" si="255"/>
        <v>-25930.383176645439</v>
      </c>
      <c r="AG231" s="5">
        <f t="shared" si="276"/>
        <v>-11148.155726789737</v>
      </c>
      <c r="AH231" s="5">
        <f t="shared" si="256"/>
        <v>196351.07898719792</v>
      </c>
      <c r="AI231" s="42">
        <f t="shared" si="271"/>
        <v>0</v>
      </c>
      <c r="AJ231" s="42">
        <f t="shared" si="274"/>
        <v>22899.97124152158</v>
      </c>
      <c r="AK231" s="42">
        <f t="shared" si="269"/>
        <v>219251.05022871951</v>
      </c>
    </row>
    <row r="232" spans="1:39" ht="15" x14ac:dyDescent="0.2">
      <c r="A232" s="12"/>
      <c r="B232" s="13">
        <v>1</v>
      </c>
      <c r="C232" s="10">
        <f>$H$222*0.14+$B$235</f>
        <v>37937.288118849545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271031.87165637873</v>
      </c>
      <c r="K232" s="11">
        <f t="shared" si="259"/>
        <v>2710.3187165637873</v>
      </c>
      <c r="L232" s="24">
        <f t="shared" si="265"/>
        <v>29806.331969158182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H'!$B$136:$AV$256, 25)</f>
        <v>23.126303833019964</v>
      </c>
      <c r="S232" s="46">
        <f>VLOOKUP(I232, '[1]Lapse Rates'!$A$4:$F$24, 4)</f>
        <v>1.4424080000000001E-3</v>
      </c>
      <c r="T232" s="33">
        <f t="shared" si="275"/>
        <v>0.86996223498673553</v>
      </c>
      <c r="U232" s="33">
        <f t="shared" si="266"/>
        <v>2.0119010969556355E-2</v>
      </c>
      <c r="V232" s="39">
        <f t="shared" si="261"/>
        <v>1.2548404874427473E-3</v>
      </c>
      <c r="W232" s="32">
        <f t="shared" si="267"/>
        <v>0.84858838352973642</v>
      </c>
      <c r="X232" s="32"/>
      <c r="Y232" s="5">
        <f t="shared" si="272"/>
        <v>0</v>
      </c>
      <c r="Z232" s="5">
        <f t="shared" si="262"/>
        <v>5.2391648681382677</v>
      </c>
      <c r="AA232" s="5">
        <f t="shared" si="268"/>
        <v>0</v>
      </c>
      <c r="AB232" s="5">
        <f t="shared" si="253"/>
        <v>5.1104453362472961</v>
      </c>
      <c r="AC232" s="32"/>
      <c r="AD232" s="5">
        <f t="shared" si="273"/>
        <v>229994.49785392542</v>
      </c>
      <c r="AE232" s="5">
        <f t="shared" si="255"/>
        <v>-2299.944978539254</v>
      </c>
      <c r="AF232" s="5">
        <f t="shared" si="255"/>
        <v>-25293.307064658646</v>
      </c>
      <c r="AG232" s="5">
        <f t="shared" si="276"/>
        <v>-12116.251857184954</v>
      </c>
      <c r="AH232" s="5">
        <f t="shared" si="256"/>
        <v>190284.99395354258</v>
      </c>
      <c r="AI232" s="42">
        <f t="shared" si="271"/>
        <v>0</v>
      </c>
      <c r="AJ232" s="42">
        <f t="shared" si="274"/>
        <v>22337.349599148951</v>
      </c>
      <c r="AK232" s="42">
        <f t="shared" si="269"/>
        <v>212622.34355269154</v>
      </c>
    </row>
    <row r="233" spans="1:39" ht="15" x14ac:dyDescent="0.2">
      <c r="A233" s="12"/>
      <c r="B233" s="70" t="s">
        <v>49</v>
      </c>
      <c r="C233" s="10">
        <f>$H$222*0.11+$B$235</f>
        <v>29806.331969158182</v>
      </c>
      <c r="D233" s="1"/>
      <c r="E233" s="1"/>
      <c r="F233" s="1"/>
      <c r="I233" s="2">
        <f t="shared" si="258"/>
        <v>10</v>
      </c>
      <c r="J233" s="11">
        <f t="shared" si="248"/>
        <v>271031.87165637873</v>
      </c>
      <c r="K233" s="11">
        <f t="shared" si="259"/>
        <v>2710.3187165637873</v>
      </c>
      <c r="L233" s="24">
        <f t="shared" si="265"/>
        <v>29806.331969158182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H'!$B$136:$AV$256, 25)</f>
        <v>25.894103763885429</v>
      </c>
      <c r="S233" s="46">
        <f>VLOOKUP(I233, '[1]Lapse Rates'!$A$4:$F$24, 4)</f>
        <v>1.4007732E-3</v>
      </c>
      <c r="T233" s="33">
        <f t="shared" si="275"/>
        <v>0.84858838352973642</v>
      </c>
      <c r="U233" s="33">
        <f t="shared" si="266"/>
        <v>2.19734356559468E-2</v>
      </c>
      <c r="V233" s="39">
        <f t="shared" si="261"/>
        <v>1.1886798654797762E-3</v>
      </c>
      <c r="W233" s="32">
        <f t="shared" si="267"/>
        <v>0.82542626800830987</v>
      </c>
      <c r="X233" s="32"/>
      <c r="Y233" s="5">
        <f t="shared" si="272"/>
        <v>0</v>
      </c>
      <c r="Z233" s="5">
        <f t="shared" si="262"/>
        <v>5.1104453362472961</v>
      </c>
      <c r="AA233" s="5">
        <f t="shared" si="268"/>
        <v>0</v>
      </c>
      <c r="AB233" s="5">
        <f t="shared" si="253"/>
        <v>4.9709563595637647</v>
      </c>
      <c r="AC233" s="32"/>
      <c r="AD233" s="5">
        <f t="shared" si="273"/>
        <v>223716.82633263193</v>
      </c>
      <c r="AE233" s="5">
        <f t="shared" si="255"/>
        <v>-2237.168263326319</v>
      </c>
      <c r="AF233" s="5">
        <f t="shared" si="255"/>
        <v>-24602.929360319016</v>
      </c>
      <c r="AG233" s="5">
        <f t="shared" si="276"/>
        <v>-13233.040181645185</v>
      </c>
      <c r="AH233" s="5">
        <f>SUM(AD233:AG233)</f>
        <v>183643.68852734141</v>
      </c>
      <c r="AI233" s="42">
        <f t="shared" si="271"/>
        <v>0</v>
      </c>
      <c r="AJ233" s="42">
        <f t="shared" si="274"/>
        <v>21727.655791286368</v>
      </c>
      <c r="AK233" s="42">
        <f t="shared" si="269"/>
        <v>205371.34431862779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271031.87165637873</v>
      </c>
      <c r="K234" s="11">
        <f t="shared" si="259"/>
        <v>2710.3187165637873</v>
      </c>
      <c r="L234" s="24">
        <f t="shared" si="265"/>
        <v>29806.331969158182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H'!$B$136:$AV$256, 25)</f>
        <v>29.086080011986301</v>
      </c>
      <c r="S234" s="46">
        <f>VLOOKUP(I234, '[1]Lapse Rates'!$A$4:$F$24, 4)</f>
        <v>1.2298243999999999E-3</v>
      </c>
      <c r="T234" s="33">
        <f t="shared" si="275"/>
        <v>0.82542626800830987</v>
      </c>
      <c r="U234" s="33">
        <f t="shared" si="266"/>
        <v>2.4008414475284949E-2</v>
      </c>
      <c r="V234" s="39">
        <f t="shared" si="261"/>
        <v>1.0151293647975587E-3</v>
      </c>
      <c r="W234" s="32">
        <f t="shared" si="267"/>
        <v>0.80040272416822733</v>
      </c>
      <c r="X234" s="31"/>
      <c r="Y234" s="5">
        <f t="shared" si="272"/>
        <v>0</v>
      </c>
      <c r="Z234" s="5">
        <f t="shared" si="262"/>
        <v>4.9709563595637647</v>
      </c>
      <c r="AA234" s="5">
        <f t="shared" si="268"/>
        <v>0</v>
      </c>
      <c r="AB234" s="5">
        <f t="shared" si="253"/>
        <v>4.8202573217310736</v>
      </c>
      <c r="AC234" s="32"/>
      <c r="AD234" s="5">
        <f t="shared" si="273"/>
        <v>216934.6484101789</v>
      </c>
      <c r="AE234" s="5">
        <f t="shared" si="255"/>
        <v>-2169.346484101789</v>
      </c>
      <c r="AF234" s="5">
        <f t="shared" si="255"/>
        <v>-23857.069305576733</v>
      </c>
      <c r="AG234" s="5">
        <f t="shared" si="276"/>
        <v>-14458.56344103638</v>
      </c>
      <c r="AH234" s="5">
        <f t="shared" ref="AH234:AH243" si="277">SUM(AD234:AG234)</f>
        <v>176449.66917946399</v>
      </c>
      <c r="AI234" s="42">
        <f t="shared" si="271"/>
        <v>0</v>
      </c>
      <c r="AJ234" s="42">
        <f t="shared" si="274"/>
        <v>21068.963769767037</v>
      </c>
      <c r="AK234" s="42">
        <f t="shared" ref="AK234:AK243" si="278">SUM(AH234:AJ234)</f>
        <v>197518.63294923102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271031.87165637873</v>
      </c>
      <c r="K235" s="11">
        <f t="shared" si="259"/>
        <v>2710.3187165637873</v>
      </c>
      <c r="L235" s="24">
        <f t="shared" si="265"/>
        <v>29806.331969158182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H'!$B$136:$AV$256, 25)</f>
        <v>32.752376064093568</v>
      </c>
      <c r="S235" s="46">
        <f>VLOOKUP(I235, '[1]Lapse Rates'!$A$4:$F$24, 4)</f>
        <v>1.0984558E-3</v>
      </c>
      <c r="T235" s="33">
        <f t="shared" si="275"/>
        <v>0.80040272416822733</v>
      </c>
      <c r="U235" s="33">
        <f t="shared" si="266"/>
        <v>2.6215091024682734E-2</v>
      </c>
      <c r="V235" s="39">
        <f t="shared" si="261"/>
        <v>8.7920701469838944E-4</v>
      </c>
      <c r="W235" s="32">
        <f t="shared" si="267"/>
        <v>0.7733084261288462</v>
      </c>
      <c r="X235" s="31"/>
      <c r="Y235" s="5">
        <f t="shared" si="272"/>
        <v>0</v>
      </c>
      <c r="Z235" s="5">
        <f t="shared" si="262"/>
        <v>4.8202573217310736</v>
      </c>
      <c r="AA235" s="5">
        <f t="shared" si="268"/>
        <v>0</v>
      </c>
      <c r="AB235" s="5">
        <f t="shared" si="253"/>
        <v>4.6570876015914893</v>
      </c>
      <c r="AC235" s="32"/>
      <c r="AD235" s="5">
        <f t="shared" si="273"/>
        <v>209591.23010134968</v>
      </c>
      <c r="AE235" s="5">
        <f t="shared" si="255"/>
        <v>-2095.9123010134967</v>
      </c>
      <c r="AF235" s="5">
        <f t="shared" si="255"/>
        <v>-23049.487663743628</v>
      </c>
      <c r="AG235" s="5">
        <f t="shared" si="276"/>
        <v>-15787.488052703658</v>
      </c>
      <c r="AH235" s="5">
        <f t="shared" si="277"/>
        <v>168658.34208388889</v>
      </c>
      <c r="AI235" s="42">
        <f t="shared" si="271"/>
        <v>0</v>
      </c>
      <c r="AJ235" s="42">
        <f t="shared" si="274"/>
        <v>20355.76354345624</v>
      </c>
      <c r="AK235" s="42">
        <f t="shared" si="278"/>
        <v>189014.10562734512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271031.87165637873</v>
      </c>
      <c r="K236" s="11">
        <f t="shared" si="259"/>
        <v>2710.3187165637873</v>
      </c>
      <c r="L236" s="24">
        <f t="shared" si="265"/>
        <v>29806.331969158182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H'!$B$136:$AV$256, 25)</f>
        <v>36.987732822065162</v>
      </c>
      <c r="S236" s="46">
        <f>VLOOKUP(I236, '[1]Lapse Rates'!$A$4:$F$24, 4)</f>
        <v>9.9047419999999994E-4</v>
      </c>
      <c r="T236" s="33">
        <f t="shared" si="275"/>
        <v>0.7733084261288462</v>
      </c>
      <c r="U236" s="33">
        <f t="shared" si="266"/>
        <v>2.8602925454705476E-2</v>
      </c>
      <c r="V236" s="39">
        <f t="shared" si="261"/>
        <v>7.6594204472322798E-4</v>
      </c>
      <c r="W236" s="32">
        <f t="shared" si="267"/>
        <v>0.74393955862941752</v>
      </c>
      <c r="X236" s="31"/>
      <c r="Y236" s="5">
        <f t="shared" si="272"/>
        <v>0</v>
      </c>
      <c r="Z236" s="5">
        <f t="shared" si="262"/>
        <v>4.6570876015914893</v>
      </c>
      <c r="AA236" s="5">
        <f t="shared" si="268"/>
        <v>0</v>
      </c>
      <c r="AB236" s="5">
        <f t="shared" si="253"/>
        <v>4.4802197645383544</v>
      </c>
      <c r="AC236" s="32"/>
      <c r="AD236" s="5">
        <f t="shared" si="273"/>
        <v>201631.33097455133</v>
      </c>
      <c r="AE236" s="5">
        <f t="shared" si="255"/>
        <v>-2016.3133097455134</v>
      </c>
      <c r="AF236" s="5">
        <f t="shared" si="255"/>
        <v>-22174.109449497435</v>
      </c>
      <c r="AG236" s="5">
        <f t="shared" si="276"/>
        <v>-17225.511193661823</v>
      </c>
      <c r="AH236" s="5">
        <f t="shared" si="277"/>
        <v>160215.39702164655</v>
      </c>
      <c r="AI236" s="42">
        <f t="shared" si="271"/>
        <v>0</v>
      </c>
      <c r="AJ236" s="42">
        <f t="shared" si="274"/>
        <v>19582.690093211168</v>
      </c>
      <c r="AK236" s="42">
        <f t="shared" si="278"/>
        <v>179798.08711485771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271031.87165637873</v>
      </c>
      <c r="K237" s="11">
        <f t="shared" si="259"/>
        <v>2710.3187165637873</v>
      </c>
      <c r="L237" s="24">
        <f t="shared" si="265"/>
        <v>29806.331969158182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H'!$B$136:$AV$256, 25)</f>
        <v>41.723940387602013</v>
      </c>
      <c r="S237" s="46">
        <f>VLOOKUP(I237, '[1]Lapse Rates'!$A$4:$F$24, 4)</f>
        <v>9.2791330000000004E-4</v>
      </c>
      <c r="T237" s="33">
        <f t="shared" si="275"/>
        <v>0.74393955862941752</v>
      </c>
      <c r="U237" s="33">
        <f t="shared" si="266"/>
        <v>3.1040089796232771E-2</v>
      </c>
      <c r="V237" s="39">
        <f t="shared" si="261"/>
        <v>6.9031141084836627E-4</v>
      </c>
      <c r="W237" s="32">
        <f t="shared" si="267"/>
        <v>0.71220915742233637</v>
      </c>
      <c r="X237" s="31"/>
      <c r="Y237" s="5">
        <f t="shared" si="272"/>
        <v>0</v>
      </c>
      <c r="Z237" s="5">
        <f t="shared" si="262"/>
        <v>4.4802197645383544</v>
      </c>
      <c r="AA237" s="5">
        <f t="shared" si="268"/>
        <v>0</v>
      </c>
      <c r="AB237" s="5">
        <f t="shared" si="253"/>
        <v>4.2891300866529622</v>
      </c>
      <c r="AC237" s="32"/>
      <c r="AD237" s="5">
        <f t="shared" si="273"/>
        <v>193031.3809469883</v>
      </c>
      <c r="AE237" s="5">
        <f t="shared" si="255"/>
        <v>-1930.3138094698832</v>
      </c>
      <c r="AF237" s="5">
        <f t="shared" si="255"/>
        <v>-21228.342577604595</v>
      </c>
      <c r="AG237" s="5">
        <f t="shared" si="276"/>
        <v>-18693.242237895465</v>
      </c>
      <c r="AH237" s="5">
        <f t="shared" si="277"/>
        <v>151179.48232201833</v>
      </c>
      <c r="AI237" s="42">
        <f t="shared" si="271"/>
        <v>0</v>
      </c>
      <c r="AJ237" s="42">
        <f t="shared" si="274"/>
        <v>18747.454195749458</v>
      </c>
      <c r="AK237" s="42">
        <f t="shared" si="278"/>
        <v>169926.93651776778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271031.87165637873</v>
      </c>
      <c r="K238" s="11">
        <f t="shared" si="259"/>
        <v>2710.3187165637873</v>
      </c>
      <c r="L238" s="24">
        <f t="shared" si="265"/>
        <v>29806.331969158182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H'!$B$136:$AV$256, 25)</f>
        <v>46.994878531537694</v>
      </c>
      <c r="S238" s="46">
        <f>VLOOKUP(I238, '[1]Lapse Rates'!$A$4:$F$24, 4)</f>
        <v>7.1178370000000003E-4</v>
      </c>
      <c r="T238" s="33">
        <f t="shared" si="275"/>
        <v>0.71220915742233637</v>
      </c>
      <c r="U238" s="33">
        <f t="shared" si="266"/>
        <v>3.3470182842111507E-2</v>
      </c>
      <c r="V238" s="39">
        <f t="shared" si="261"/>
        <v>5.0693886924395304E-4</v>
      </c>
      <c r="W238" s="32">
        <f t="shared" si="267"/>
        <v>0.6782320357109809</v>
      </c>
      <c r="X238" s="31"/>
      <c r="Y238" s="5">
        <f t="shared" si="272"/>
        <v>0</v>
      </c>
      <c r="Z238" s="5">
        <f t="shared" si="262"/>
        <v>4.2891300866529622</v>
      </c>
      <c r="AA238" s="5">
        <f t="shared" si="268"/>
        <v>0</v>
      </c>
      <c r="AB238" s="5">
        <f t="shared" si="253"/>
        <v>4.0845100063418833</v>
      </c>
      <c r="AC238" s="32"/>
      <c r="AD238" s="5">
        <f t="shared" si="273"/>
        <v>183822.49805606305</v>
      </c>
      <c r="AE238" s="5">
        <f t="shared" si="255"/>
        <v>-1838.2249805606305</v>
      </c>
      <c r="AF238" s="5">
        <f t="shared" si="255"/>
        <v>-20215.609208519443</v>
      </c>
      <c r="AG238" s="5">
        <f t="shared" si="276"/>
        <v>-20156.714742821972</v>
      </c>
      <c r="AH238" s="5">
        <f t="shared" si="277"/>
        <v>141611.94912416101</v>
      </c>
      <c r="AI238" s="42">
        <f t="shared" si="271"/>
        <v>0</v>
      </c>
      <c r="AJ238" s="42">
        <f t="shared" si="274"/>
        <v>17853.07795236829</v>
      </c>
      <c r="AK238" s="42">
        <f t="shared" si="278"/>
        <v>159465.02707652931</v>
      </c>
    </row>
    <row r="239" spans="1:39" ht="15" x14ac:dyDescent="0.2">
      <c r="I239" s="2">
        <f t="shared" si="258"/>
        <v>16</v>
      </c>
      <c r="J239" s="11">
        <f t="shared" si="248"/>
        <v>271031.87165637873</v>
      </c>
      <c r="K239" s="11">
        <f t="shared" si="259"/>
        <v>2710.3187165637873</v>
      </c>
      <c r="L239" s="24">
        <f t="shared" si="265"/>
        <v>29806.331969158182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H'!$B$136:$AV$256, 25)</f>
        <v>52.7485462803253</v>
      </c>
      <c r="S239" s="46">
        <f>VLOOKUP(I239, '[1]Lapse Rates'!$A$4:$F$24, 4)</f>
        <v>6.4944269999999999E-4</v>
      </c>
      <c r="T239" s="33">
        <f t="shared" si="275"/>
        <v>0.6782320357109809</v>
      </c>
      <c r="U239" s="33">
        <f t="shared" si="266"/>
        <v>3.5775753924499915E-2</v>
      </c>
      <c r="V239" s="39">
        <f t="shared" si="261"/>
        <v>4.4047284449863586E-4</v>
      </c>
      <c r="W239" s="32">
        <f t="shared" si="267"/>
        <v>0.64201580894198229</v>
      </c>
      <c r="X239" s="31"/>
      <c r="Y239" s="5">
        <f t="shared" si="272"/>
        <v>0</v>
      </c>
      <c r="Z239" s="5">
        <f t="shared" si="262"/>
        <v>4.0845100063418833</v>
      </c>
      <c r="AA239" s="5">
        <f t="shared" si="268"/>
        <v>0</v>
      </c>
      <c r="AB239" s="5">
        <f t="shared" si="253"/>
        <v>3.8664053860332106</v>
      </c>
      <c r="AC239" s="32"/>
      <c r="AD239" s="5">
        <f t="shared" si="273"/>
        <v>174006.74633052951</v>
      </c>
      <c r="AE239" s="5">
        <f t="shared" si="255"/>
        <v>-1740.0674633052952</v>
      </c>
      <c r="AF239" s="5">
        <f t="shared" si="255"/>
        <v>-19136.136330772359</v>
      </c>
      <c r="AG239" s="5">
        <f t="shared" si="276"/>
        <v>-21545.19651019766</v>
      </c>
      <c r="AH239" s="5">
        <f t="shared" si="277"/>
        <v>131585.34602625421</v>
      </c>
      <c r="AI239" s="42">
        <f t="shared" si="271"/>
        <v>0</v>
      </c>
      <c r="AJ239" s="42">
        <f t="shared" si="274"/>
        <v>16899.761887306318</v>
      </c>
      <c r="AK239" s="42">
        <f t="shared" si="278"/>
        <v>148485.10791356053</v>
      </c>
    </row>
    <row r="240" spans="1:39" ht="15" x14ac:dyDescent="0.2">
      <c r="I240" s="2">
        <f t="shared" si="258"/>
        <v>17</v>
      </c>
      <c r="J240" s="11">
        <f t="shared" si="248"/>
        <v>271031.87165637873</v>
      </c>
      <c r="K240" s="11">
        <f t="shared" si="259"/>
        <v>2710.3187165637873</v>
      </c>
      <c r="L240" s="24">
        <f t="shared" si="265"/>
        <v>29806.331969158182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H'!$B$136:$AV$256, 25)</f>
        <v>59.07372627332046</v>
      </c>
      <c r="S240" s="46">
        <f>VLOOKUP(I240, '[1]Lapse Rates'!$A$4:$F$24, 4)</f>
        <v>5.2983399999999997E-4</v>
      </c>
      <c r="T240" s="33">
        <f t="shared" si="275"/>
        <v>0.64201580894198229</v>
      </c>
      <c r="U240" s="33">
        <f t="shared" si="266"/>
        <v>3.7926266160583068E-2</v>
      </c>
      <c r="V240" s="39">
        <f t="shared" si="261"/>
        <v>3.4016180411496625E-4</v>
      </c>
      <c r="W240" s="32">
        <f t="shared" si="267"/>
        <v>0.60374938097728426</v>
      </c>
      <c r="X240" s="31"/>
      <c r="Y240" s="5">
        <f t="shared" si="272"/>
        <v>0</v>
      </c>
      <c r="Z240" s="5">
        <f t="shared" si="262"/>
        <v>3.8664053860332106</v>
      </c>
      <c r="AA240" s="5">
        <f t="shared" si="268"/>
        <v>0</v>
      </c>
      <c r="AB240" s="5">
        <f t="shared" si="253"/>
        <v>3.6359538595656891</v>
      </c>
      <c r="AC240" s="32"/>
      <c r="AD240" s="5">
        <f t="shared" si="273"/>
        <v>163635.32473765343</v>
      </c>
      <c r="AE240" s="5">
        <f t="shared" si="255"/>
        <v>-1636.3532473765342</v>
      </c>
      <c r="AF240" s="5">
        <f t="shared" si="255"/>
        <v>-17995.554475582689</v>
      </c>
      <c r="AG240" s="5">
        <f t="shared" si="276"/>
        <v>-22840.29734362178</v>
      </c>
      <c r="AH240" s="5">
        <f t="shared" si="277"/>
        <v>121163.1196710724</v>
      </c>
      <c r="AI240" s="42">
        <f t="shared" si="271"/>
        <v>0</v>
      </c>
      <c r="AJ240" s="42">
        <f t="shared" si="274"/>
        <v>15892.478397564535</v>
      </c>
      <c r="AK240" s="42">
        <f t="shared" si="278"/>
        <v>137055.59806863693</v>
      </c>
    </row>
    <row r="241" spans="1:39" ht="15" x14ac:dyDescent="0.2">
      <c r="I241" s="2">
        <f t="shared" si="258"/>
        <v>18</v>
      </c>
      <c r="J241" s="11">
        <f t="shared" si="248"/>
        <v>271031.87165637873</v>
      </c>
      <c r="K241" s="11">
        <f t="shared" si="259"/>
        <v>2710.3187165637873</v>
      </c>
      <c r="L241" s="24">
        <f t="shared" si="265"/>
        <v>29806.331969158182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H'!$B$136:$AV$256, 25)</f>
        <v>66.190374373141452</v>
      </c>
      <c r="S241" s="46">
        <f>VLOOKUP(I241, '[1]Lapse Rates'!$A$4:$F$24, 4)</f>
        <v>4.565131E-4</v>
      </c>
      <c r="T241" s="33">
        <f t="shared" si="275"/>
        <v>0.60374938097728426</v>
      </c>
      <c r="U241" s="33">
        <f t="shared" si="266"/>
        <v>3.9962397554438853E-2</v>
      </c>
      <c r="V241" s="39">
        <f t="shared" si="261"/>
        <v>2.7561950153302106E-4</v>
      </c>
      <c r="W241" s="32">
        <f t="shared" si="267"/>
        <v>0.5635113639213124</v>
      </c>
      <c r="X241" s="31"/>
      <c r="Y241" s="5">
        <f t="shared" si="272"/>
        <v>0</v>
      </c>
      <c r="Z241" s="5">
        <f t="shared" si="272"/>
        <v>3.6359538595656891</v>
      </c>
      <c r="AA241" s="5">
        <f t="shared" si="268"/>
        <v>0</v>
      </c>
      <c r="AB241" s="5">
        <f t="shared" si="253"/>
        <v>3.3936288518296802</v>
      </c>
      <c r="AC241" s="32"/>
      <c r="AD241" s="5">
        <f t="shared" si="273"/>
        <v>152729.53966323208</v>
      </c>
      <c r="AE241" s="5">
        <f t="shared" si="255"/>
        <v>-1527.2953966323207</v>
      </c>
      <c r="AF241" s="5">
        <f t="shared" si="255"/>
        <v>-16796.206781431745</v>
      </c>
      <c r="AG241" s="5">
        <f t="shared" si="276"/>
        <v>-24066.514716812155</v>
      </c>
      <c r="AH241" s="5">
        <f t="shared" si="277"/>
        <v>110339.52276835588</v>
      </c>
      <c r="AI241" s="42">
        <f t="shared" si="271"/>
        <v>0</v>
      </c>
      <c r="AJ241" s="42">
        <f t="shared" si="274"/>
        <v>14833.296849627062</v>
      </c>
      <c r="AK241" s="42">
        <f t="shared" si="278"/>
        <v>125172.81961798294</v>
      </c>
    </row>
    <row r="242" spans="1:39" ht="15" x14ac:dyDescent="0.2">
      <c r="I242" s="2">
        <f t="shared" si="258"/>
        <v>19</v>
      </c>
      <c r="J242" s="11">
        <f t="shared" si="248"/>
        <v>271031.87165637873</v>
      </c>
      <c r="K242" s="11">
        <f t="shared" si="259"/>
        <v>2710.3187165637873</v>
      </c>
      <c r="L242" s="24">
        <f t="shared" si="265"/>
        <v>29806.331969158182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H'!$B$136:$AV$256, 25)</f>
        <v>74.187645386090594</v>
      </c>
      <c r="S242" s="46">
        <f>VLOOKUP(I242, '[1]Lapse Rates'!$A$4:$F$24, 4)</f>
        <v>3.5534066900000001E-2</v>
      </c>
      <c r="T242" s="33">
        <f t="shared" si="275"/>
        <v>0.5635113639213124</v>
      </c>
      <c r="U242" s="33">
        <f t="shared" si="266"/>
        <v>4.1805581237626573E-2</v>
      </c>
      <c r="V242" s="39">
        <f t="shared" si="261"/>
        <v>2.0023850504490161E-2</v>
      </c>
      <c r="W242" s="32">
        <f t="shared" si="267"/>
        <v>0.50168193217919566</v>
      </c>
      <c r="X242" s="31"/>
      <c r="Y242" s="5">
        <f t="shared" si="272"/>
        <v>0</v>
      </c>
      <c r="Z242" s="5">
        <f t="shared" si="272"/>
        <v>3.3936288518296802</v>
      </c>
      <c r="AA242" s="5">
        <f t="shared" si="268"/>
        <v>0</v>
      </c>
      <c r="AB242" s="5">
        <f t="shared" si="253"/>
        <v>3.0212740833434482</v>
      </c>
      <c r="AC242" s="32"/>
      <c r="AD242" s="5">
        <f t="shared" si="273"/>
        <v>135971.79305471585</v>
      </c>
      <c r="AE242" s="5">
        <f t="shared" si="255"/>
        <v>-1359.7179305471586</v>
      </c>
      <c r="AF242" s="5">
        <f t="shared" si="255"/>
        <v>-14953.298213461807</v>
      </c>
      <c r="AG242" s="5">
        <f t="shared" si="276"/>
        <v>-25176.533383154612</v>
      </c>
      <c r="AH242" s="5">
        <f t="shared" si="277"/>
        <v>94482.243527552258</v>
      </c>
      <c r="AI242" s="42">
        <f t="shared" si="271"/>
        <v>0</v>
      </c>
      <c r="AJ242" s="42">
        <f t="shared" si="274"/>
        <v>13205.777484671313</v>
      </c>
      <c r="AK242" s="42">
        <f t="shared" si="278"/>
        <v>107688.02101222357</v>
      </c>
    </row>
    <row r="243" spans="1:39" ht="15" x14ac:dyDescent="0.2">
      <c r="I243" s="2">
        <f t="shared" si="258"/>
        <v>20</v>
      </c>
      <c r="J243" s="11">
        <f t="shared" si="248"/>
        <v>271031.87165637873</v>
      </c>
      <c r="K243" s="11">
        <f t="shared" si="259"/>
        <v>2710.3187165637873</v>
      </c>
      <c r="L243" s="24">
        <f t="shared" si="265"/>
        <v>29806.331969158182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H'!$B$136:$AV$256, 25)</f>
        <v>83.207554358396152</v>
      </c>
      <c r="S243" s="46">
        <f>VLOOKUP(I243, '[1]Lapse Rates'!$A$4:$F$24, 4)</f>
        <v>0</v>
      </c>
      <c r="T243" s="33">
        <f t="shared" si="275"/>
        <v>0.50168193217919566</v>
      </c>
      <c r="U243" s="33">
        <f t="shared" si="266"/>
        <v>4.1743726642425635E-2</v>
      </c>
      <c r="V243" s="39">
        <f t="shared" si="261"/>
        <v>0</v>
      </c>
      <c r="W243" s="32">
        <f t="shared" si="267"/>
        <v>0.45993820553677001</v>
      </c>
      <c r="X243" s="31"/>
      <c r="Y243" s="5">
        <f t="shared" si="272"/>
        <v>0</v>
      </c>
      <c r="Z243" s="5">
        <f t="shared" si="272"/>
        <v>3.0212740833434482</v>
      </c>
      <c r="AA243" s="5">
        <f t="shared" si="268"/>
        <v>0</v>
      </c>
      <c r="AB243" s="5">
        <f t="shared" si="253"/>
        <v>2.7698812558220345</v>
      </c>
      <c r="AC243" s="32"/>
      <c r="AD243" s="5">
        <f>$W243*J243</f>
        <v>124657.91269290699</v>
      </c>
      <c r="AE243" s="5">
        <f t="shared" si="255"/>
        <v>-1246.5791269290698</v>
      </c>
      <c r="AF243" s="5">
        <f t="shared" si="255"/>
        <v>-13709.070839527874</v>
      </c>
      <c r="AG243" s="5">
        <f t="shared" si="276"/>
        <v>-25139.282752141349</v>
      </c>
      <c r="AH243" s="5">
        <f t="shared" si="277"/>
        <v>84562.979974308691</v>
      </c>
      <c r="AI243" s="42">
        <f t="shared" si="271"/>
        <v>0</v>
      </c>
      <c r="AJ243" s="42">
        <f t="shared" si="274"/>
        <v>12106.948209810011</v>
      </c>
      <c r="AK243" s="42">
        <f t="shared" si="278"/>
        <v>96669.928184118704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4501084.6282317825</v>
      </c>
      <c r="AE246" s="21">
        <f t="shared" ref="AE246:AK246" si="279">SUM(AE223:AE243)</f>
        <v>-148039.08443424862</v>
      </c>
      <c r="AF246" s="21">
        <f t="shared" si="279"/>
        <v>-473722.09509165486</v>
      </c>
      <c r="AG246" s="21">
        <f t="shared" si="279"/>
        <v>-299055.18032173469</v>
      </c>
      <c r="AH246" s="21">
        <f t="shared" si="279"/>
        <v>3580268.2683841437</v>
      </c>
      <c r="AI246" s="21">
        <f t="shared" si="279"/>
        <v>0</v>
      </c>
      <c r="AJ246" s="21">
        <f t="shared" si="279"/>
        <v>411090.37147653056</v>
      </c>
      <c r="AK246" s="21">
        <f t="shared" si="279"/>
        <v>3991358.6398606743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2271638.9762372151</v>
      </c>
      <c r="AE248" s="21">
        <f t="shared" ref="AE248:AK248" si="280">AE223+NPV($D$6,AE224:AE243)</f>
        <v>-125983.52984946092</v>
      </c>
      <c r="AF248" s="21">
        <f t="shared" si="280"/>
        <v>-231169.37326581261</v>
      </c>
      <c r="AG248" s="21">
        <f t="shared" si="280"/>
        <v>-102208.54602164295</v>
      </c>
      <c r="AH248" s="21">
        <f t="shared" si="280"/>
        <v>1812277.5271002988</v>
      </c>
      <c r="AI248" s="21">
        <f t="shared" si="280"/>
        <v>0</v>
      </c>
      <c r="AJ248" s="21">
        <f t="shared" si="280"/>
        <v>194540.33453447089</v>
      </c>
      <c r="AK248" s="21">
        <f t="shared" si="280"/>
        <v>2006817.8616347692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3356749.8373445924</v>
      </c>
      <c r="AE250" s="21">
        <f t="shared" ref="AE250:AK250" si="281">AE223+NPV($D$7,AE224:AE243)</f>
        <v>-136689.72171026625</v>
      </c>
      <c r="AF250" s="21">
        <f t="shared" si="281"/>
        <v>-348909.14563223073</v>
      </c>
      <c r="AG250" s="21">
        <f t="shared" si="281"/>
        <v>-192024.92023617533</v>
      </c>
      <c r="AH250" s="21">
        <f t="shared" si="281"/>
        <v>2679126.0497659212</v>
      </c>
      <c r="AI250" s="21">
        <f t="shared" si="281"/>
        <v>0</v>
      </c>
      <c r="AJ250" s="21">
        <f t="shared" si="281"/>
        <v>299941.89297573705</v>
      </c>
      <c r="AK250" s="21">
        <f t="shared" si="281"/>
        <v>2979067.9427416576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248407.1727642481</v>
      </c>
    </row>
    <row r="254" spans="1:39" ht="15" x14ac:dyDescent="0.2">
      <c r="G254" s="58" t="s">
        <v>117</v>
      </c>
      <c r="H254" s="57"/>
      <c r="I254" s="57"/>
      <c r="J254" s="11">
        <f>H$253</f>
        <v>248407.1727642481</v>
      </c>
      <c r="K254" s="11">
        <f>J254*$C$10</f>
        <v>99362.869105699239</v>
      </c>
      <c r="L254" s="24">
        <f>$C$263</f>
        <v>34773.281830322783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248407.1727642481</v>
      </c>
      <c r="AE254" s="5">
        <f>-$W254*K254</f>
        <v>-99362.869105699239</v>
      </c>
      <c r="AF254" s="5">
        <f>-$W254*L254</f>
        <v>-34773.281830322783</v>
      </c>
      <c r="AG254" s="5"/>
      <c r="AH254" s="5">
        <f>SUM(AD254:AG254)</f>
        <v>114271.02182822608</v>
      </c>
      <c r="AI254" s="42">
        <f>Y254-AA254</f>
        <v>0</v>
      </c>
      <c r="AJ254" s="42"/>
      <c r="AK254" s="42">
        <f>SUM(AH254:AJ254)</f>
        <v>114271.02182822608</v>
      </c>
      <c r="AL254" s="6" t="s">
        <v>39</v>
      </c>
      <c r="AM254" s="36">
        <f>AK281</f>
        <v>2729183.3518935735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248407.1727642481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H'!$B$136:$AV$256, 28)</f>
        <v>10.488937054950378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1.0488937054950378E-2</v>
      </c>
      <c r="V255" s="39">
        <f>MIN(S255*T255,T255-U255)</f>
        <v>2.6703721500000001E-3</v>
      </c>
      <c r="W255" s="32">
        <f>T255-SUM(U255:V255)</f>
        <v>0.98684069079504966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5.9430408237681194</v>
      </c>
      <c r="AC255" s="32"/>
      <c r="AD255" s="5">
        <f t="shared" ref="AD255:AD257" si="290">$W255*J255</f>
        <v>245138.30596911584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-6316.7420736657114</v>
      </c>
      <c r="AH255" s="5">
        <f t="shared" ref="AH255:AH263" si="292">SUM(AD255:AG255)</f>
        <v>238821.56389545012</v>
      </c>
      <c r="AI255" s="42">
        <f>-M255*$W254*(N255-N254)/1000</f>
        <v>0</v>
      </c>
      <c r="AJ255" s="42">
        <f>$D$6*SUM(Y255:Z255,AD255:AE255)</f>
        <v>24048.658602219264</v>
      </c>
      <c r="AK255" s="42">
        <f t="shared" ref="AK255" si="293">SUM(AH255:AJ255)</f>
        <v>262870.2224976694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248407.1727642481</v>
      </c>
      <c r="K256" s="11">
        <f t="shared" ref="K256:K274" si="295">J256*$C$11</f>
        <v>2484.0717276424812</v>
      </c>
      <c r="L256" s="24">
        <f>$C$264</f>
        <v>27321.066647395339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H'!$B$136:$AV$256, 28)</f>
        <v>11.519206373786538</v>
      </c>
      <c r="S256" s="46">
        <f>VLOOKUP(I256, '[1]Lapse Rates'!$A$4:$F$24, 4)</f>
        <v>2.4152155999999998E-3</v>
      </c>
      <c r="T256" s="33">
        <f t="shared" ref="T256:T258" si="296">W255</f>
        <v>0.98684069079504966</v>
      </c>
      <c r="U256" s="33">
        <f>T256*R256/1000</f>
        <v>1.1367621575318246E-2</v>
      </c>
      <c r="V256" s="39">
        <f t="shared" ref="V256:V274" si="297">MIN(S256*T256,T256-U256)</f>
        <v>2.38343303112298E-3</v>
      </c>
      <c r="W256" s="32">
        <f>T256-SUM(U256:V256)</f>
        <v>0.97308963618860844</v>
      </c>
      <c r="X256" s="32"/>
      <c r="Y256" s="5">
        <f t="shared" ref="Y256:Z271" si="298">AA255</f>
        <v>0</v>
      </c>
      <c r="Z256" s="5">
        <f t="shared" si="298"/>
        <v>5.9430408237681194</v>
      </c>
      <c r="AA256" s="5">
        <f>O256*W256</f>
        <v>0</v>
      </c>
      <c r="AB256" s="5">
        <f t="shared" si="289"/>
        <v>5.8602279851222949</v>
      </c>
      <c r="AC256" s="32"/>
      <c r="AD256" s="5">
        <f t="shared" si="290"/>
        <v>241722.44537180298</v>
      </c>
      <c r="AE256" s="5">
        <f t="shared" si="291"/>
        <v>-2417.22445371803</v>
      </c>
      <c r="AF256" s="5">
        <f t="shared" si="291"/>
        <v>-26585.846804198656</v>
      </c>
      <c r="AG256" s="5">
        <f t="shared" ref="AG256:AG259" si="299">-U256*M256</f>
        <v>-6845.9113736823319</v>
      </c>
      <c r="AH256" s="5">
        <f t="shared" si="292"/>
        <v>205873.46274020398</v>
      </c>
      <c r="AI256" s="42">
        <f>-M256*($W255*N256-$W254*N255)/1000</f>
        <v>0</v>
      </c>
      <c r="AJ256" s="42">
        <f t="shared" ref="AJ256:AJ257" si="300">$D$6*SUM(Y256:Z256,AD256:AE256)</f>
        <v>23476.425184368949</v>
      </c>
      <c r="AK256" s="42">
        <f>SUM(AH256:AJ256)</f>
        <v>229349.88792457292</v>
      </c>
      <c r="AL256" s="48" t="s">
        <v>59</v>
      </c>
      <c r="AM256" s="54">
        <f>AK281/AD281</f>
        <v>0.88376980773887259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248407.1727642481</v>
      </c>
      <c r="K257" s="11">
        <f t="shared" si="295"/>
        <v>2484.0717276424812</v>
      </c>
      <c r="L257" s="24">
        <f t="shared" ref="L257:L274" si="301">$C$264</f>
        <v>27321.066647395339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H'!$B$136:$AV$256, 28)</f>
        <v>12.61944212108855</v>
      </c>
      <c r="S257" s="46">
        <f>VLOOKUP(I257, '[1]Lapse Rates'!$A$4:$F$24, 4)</f>
        <v>2.3963082999999999E-3</v>
      </c>
      <c r="T257" s="33">
        <f t="shared" si="296"/>
        <v>0.97308963618860844</v>
      </c>
      <c r="U257" s="33">
        <f t="shared" ref="U257:U274" si="302">T257*R257/1000</f>
        <v>1.2279848342513259E-2</v>
      </c>
      <c r="V257" s="39">
        <f t="shared" si="297"/>
        <v>2.3318227718427428E-3</v>
      </c>
      <c r="W257" s="32">
        <f t="shared" ref="W257:W274" si="303">T257-SUM(U257:V257)</f>
        <v>0.95847796507425242</v>
      </c>
      <c r="X257" s="32"/>
      <c r="Y257" s="5">
        <f t="shared" si="298"/>
        <v>0</v>
      </c>
      <c r="Z257" s="5">
        <f t="shared" si="298"/>
        <v>5.8602279851222949</v>
      </c>
      <c r="AA257" s="5">
        <f t="shared" ref="AA257:AA274" si="304">O257*W257</f>
        <v>0</v>
      </c>
      <c r="AB257" s="5">
        <f t="shared" si="289"/>
        <v>5.7722322642870196</v>
      </c>
      <c r="AC257" s="32"/>
      <c r="AD257" s="5">
        <f t="shared" si="290"/>
        <v>238092.80146092479</v>
      </c>
      <c r="AE257" s="5">
        <f t="shared" si="291"/>
        <v>-2380.9280146092478</v>
      </c>
      <c r="AF257" s="5">
        <f>-$W257*L257</f>
        <v>-26186.640363853512</v>
      </c>
      <c r="AG257" s="5">
        <f t="shared" si="299"/>
        <v>-7395.2807874634173</v>
      </c>
      <c r="AH257" s="5">
        <f t="shared" si="292"/>
        <v>202129.95229499863</v>
      </c>
      <c r="AI257" s="42">
        <f>-M257*($W256*N257-$W255*N256)/1000</f>
        <v>0</v>
      </c>
      <c r="AJ257" s="42">
        <f t="shared" si="300"/>
        <v>23123.909673448899</v>
      </c>
      <c r="AK257" s="42">
        <f t="shared" ref="AK257:AK264" si="305">SUM(AH257:AJ257)</f>
        <v>225253.86196844751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248407.1727642481</v>
      </c>
      <c r="K258" s="11">
        <f t="shared" si="295"/>
        <v>2484.0717276424812</v>
      </c>
      <c r="L258" s="24">
        <f t="shared" si="301"/>
        <v>27321.066647395339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H'!$B$136:$AV$256, 28)</f>
        <v>13.789840170162849</v>
      </c>
      <c r="S258" s="46">
        <f>VLOOKUP(I258, '[1]Lapse Rates'!$A$4:$F$24, 4)</f>
        <v>2.1941491999999999E-3</v>
      </c>
      <c r="T258" s="33">
        <f t="shared" si="296"/>
        <v>0.95847796507425242</v>
      </c>
      <c r="U258" s="33">
        <f t="shared" si="302"/>
        <v>1.321725794499687E-2</v>
      </c>
      <c r="V258" s="39">
        <f t="shared" si="297"/>
        <v>2.1030436602852988E-3</v>
      </c>
      <c r="W258" s="32">
        <f t="shared" si="303"/>
        <v>0.94315766346897023</v>
      </c>
      <c r="X258" s="32"/>
      <c r="Y258" s="5">
        <f>AA257</f>
        <v>0</v>
      </c>
      <c r="Z258" s="5">
        <f t="shared" si="298"/>
        <v>5.7722322642870196</v>
      </c>
      <c r="AA258" s="5">
        <f t="shared" si="304"/>
        <v>0</v>
      </c>
      <c r="AB258" s="5">
        <f t="shared" si="289"/>
        <v>5.6799689651325442</v>
      </c>
      <c r="AC258" s="32"/>
      <c r="AD258" s="5">
        <f>$W258*J258</f>
        <v>234287.12865326105</v>
      </c>
      <c r="AE258" s="5">
        <f t="shared" si="291"/>
        <v>-2342.8712865326106</v>
      </c>
      <c r="AF258" s="5">
        <f t="shared" si="291"/>
        <v>-25768.073382637398</v>
      </c>
      <c r="AG258" s="5">
        <f t="shared" si="299"/>
        <v>-7959.8160349575201</v>
      </c>
      <c r="AH258" s="5">
        <f t="shared" si="292"/>
        <v>198216.36794913351</v>
      </c>
      <c r="AI258" s="42">
        <f t="shared" ref="AI258:AI274" si="307">-M258*($W257*N258-$W256*N257)/1000</f>
        <v>0</v>
      </c>
      <c r="AJ258" s="42">
        <f>$D$6*SUM(Y258:Z258,AD258:AE258)</f>
        <v>22754.297903661187</v>
      </c>
      <c r="AK258" s="42">
        <f t="shared" si="305"/>
        <v>220970.66585279469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248407.1727642481</v>
      </c>
      <c r="K259" s="11">
        <f t="shared" si="295"/>
        <v>2484.0717276424812</v>
      </c>
      <c r="L259" s="24">
        <f t="shared" si="301"/>
        <v>27321.066647395339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H'!$B$136:$AV$256, 28)</f>
        <v>15.107215868226291</v>
      </c>
      <c r="S259" s="46">
        <f>VLOOKUP(I259, '[1]Lapse Rates'!$A$4:$F$24, 4)</f>
        <v>1.9313649E-3</v>
      </c>
      <c r="T259" s="33">
        <f>W258</f>
        <v>0.94315766346897023</v>
      </c>
      <c r="U259" s="33">
        <f t="shared" si="302"/>
        <v>1.424848641979766E-2</v>
      </c>
      <c r="V259" s="39">
        <f t="shared" si="297"/>
        <v>1.8215816063899813E-3</v>
      </c>
      <c r="W259" s="32">
        <f t="shared" si="303"/>
        <v>0.92708759544278263</v>
      </c>
      <c r="X259" s="32"/>
      <c r="Y259" s="5">
        <f t="shared" ref="Y259:Z274" si="308">AA258</f>
        <v>0</v>
      </c>
      <c r="Z259" s="5">
        <f t="shared" si="298"/>
        <v>5.6799689651325442</v>
      </c>
      <c r="AA259" s="5">
        <f t="shared" si="304"/>
        <v>0</v>
      </c>
      <c r="AB259" s="5">
        <f t="shared" si="289"/>
        <v>5.5831903551591155</v>
      </c>
      <c r="AC259" s="32"/>
      <c r="AD259" s="5">
        <f t="shared" ref="AD259:AD273" si="309">$W259*J259</f>
        <v>230295.20848874666</v>
      </c>
      <c r="AE259" s="5">
        <f t="shared" si="291"/>
        <v>-2302.9520848874668</v>
      </c>
      <c r="AF259" s="5">
        <f t="shared" si="291"/>
        <v>-25329.021983065752</v>
      </c>
      <c r="AG259" s="5">
        <f t="shared" si="299"/>
        <v>-8580.8517281083241</v>
      </c>
      <c r="AH259" s="5">
        <f t="shared" si="292"/>
        <v>194082.38269268512</v>
      </c>
      <c r="AI259" s="42">
        <f t="shared" si="307"/>
        <v>0</v>
      </c>
      <c r="AJ259" s="42">
        <f t="shared" ref="AJ259:AJ274" si="310">$D$6*SUM(Y259:Z259,AD259:AE259)</f>
        <v>22366.597558174068</v>
      </c>
      <c r="AK259" s="42">
        <f t="shared" si="305"/>
        <v>216448.9802508592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248407.1727642481</v>
      </c>
      <c r="K260" s="11">
        <f t="shared" si="295"/>
        <v>2484.0717276424812</v>
      </c>
      <c r="L260" s="24">
        <f t="shared" si="301"/>
        <v>27321.066647395339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H'!$B$136:$AV$256, 28)</f>
        <v>16.59238578352409</v>
      </c>
      <c r="S260" s="46">
        <f>VLOOKUP(I260, '[1]Lapse Rates'!$A$4:$F$24, 4)</f>
        <v>1.9726812000000001E-3</v>
      </c>
      <c r="T260" s="33">
        <f t="shared" ref="T260:T274" si="311">W259</f>
        <v>0.92708759544278263</v>
      </c>
      <c r="U260" s="33">
        <f t="shared" si="302"/>
        <v>1.538259503870636E-2</v>
      </c>
      <c r="V260" s="39">
        <f t="shared" si="297"/>
        <v>1.8288482702831831E-3</v>
      </c>
      <c r="W260" s="32">
        <f t="shared" si="303"/>
        <v>0.90987615213379314</v>
      </c>
      <c r="X260" s="32"/>
      <c r="Y260" s="5">
        <f t="shared" si="308"/>
        <v>0</v>
      </c>
      <c r="Z260" s="5">
        <f t="shared" si="298"/>
        <v>5.5831903551591155</v>
      </c>
      <c r="AA260" s="5">
        <f t="shared" si="304"/>
        <v>0</v>
      </c>
      <c r="AB260" s="5">
        <f t="shared" si="289"/>
        <v>5.4795380522338206</v>
      </c>
      <c r="AC260" s="32"/>
      <c r="AD260" s="5">
        <f t="shared" si="309"/>
        <v>226019.76251716845</v>
      </c>
      <c r="AE260" s="5">
        <f t="shared" si="291"/>
        <v>-2260.1976251716846</v>
      </c>
      <c r="AF260" s="5">
        <f t="shared" si="291"/>
        <v>-24858.786993322981</v>
      </c>
      <c r="AG260" s="5">
        <f>-U260*M260</f>
        <v>-9263.8448275650917</v>
      </c>
      <c r="AH260" s="5">
        <f t="shared" si="292"/>
        <v>189636.93307110868</v>
      </c>
      <c r="AI260" s="42">
        <f t="shared" si="307"/>
        <v>0</v>
      </c>
      <c r="AJ260" s="42">
        <f t="shared" si="310"/>
        <v>21951.361026878723</v>
      </c>
      <c r="AK260" s="42">
        <f t="shared" si="305"/>
        <v>211588.29409798741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248407.1727642481</v>
      </c>
      <c r="K261" s="11">
        <f t="shared" si="295"/>
        <v>2484.0717276424812</v>
      </c>
      <c r="L261" s="24">
        <f t="shared" si="301"/>
        <v>27321.066647395339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H'!$B$136:$AV$256, 28)</f>
        <v>18.293390002763523</v>
      </c>
      <c r="S261" s="46">
        <f>VLOOKUP(I261, '[1]Lapse Rates'!$A$4:$F$24, 4)</f>
        <v>1.7228968999999999E-3</v>
      </c>
      <c r="T261" s="33">
        <f t="shared" si="311"/>
        <v>0.90987615213379314</v>
      </c>
      <c r="U261" s="33">
        <f t="shared" si="302"/>
        <v>1.6644719305197272E-2</v>
      </c>
      <c r="V261" s="39">
        <f t="shared" si="297"/>
        <v>1.5676228018952404E-3</v>
      </c>
      <c r="W261" s="32">
        <f t="shared" si="303"/>
        <v>0.89166381002670059</v>
      </c>
      <c r="X261" s="32"/>
      <c r="Y261" s="5">
        <f t="shared" si="308"/>
        <v>0</v>
      </c>
      <c r="Z261" s="5">
        <f t="shared" si="298"/>
        <v>5.4795380522338206</v>
      </c>
      <c r="AA261" s="5">
        <f t="shared" si="304"/>
        <v>0</v>
      </c>
      <c r="AB261" s="5">
        <f t="shared" si="289"/>
        <v>5.3698580464856986</v>
      </c>
      <c r="AC261" s="32"/>
      <c r="AD261" s="5">
        <f t="shared" si="309"/>
        <v>221495.6861049303</v>
      </c>
      <c r="AE261" s="5">
        <f t="shared" si="291"/>
        <v>-2214.9568610493034</v>
      </c>
      <c r="AF261" s="5">
        <f t="shared" si="291"/>
        <v>-24361.206380809945</v>
      </c>
      <c r="AG261" s="5">
        <f t="shared" ref="AG261:AG274" si="312">-U261*M261</f>
        <v>-10023.932662449648</v>
      </c>
      <c r="AH261" s="5">
        <f t="shared" si="292"/>
        <v>184895.59020062137</v>
      </c>
      <c r="AI261" s="42">
        <f t="shared" si="307"/>
        <v>0</v>
      </c>
      <c r="AJ261" s="42">
        <f t="shared" si="310"/>
        <v>21511.977081507648</v>
      </c>
      <c r="AK261" s="42">
        <f t="shared" si="305"/>
        <v>206407.56728212902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248407.1727642481</v>
      </c>
      <c r="K262" s="11">
        <f t="shared" si="295"/>
        <v>2484.0717276424812</v>
      </c>
      <c r="L262" s="24">
        <f t="shared" si="301"/>
        <v>27321.066647395339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H'!$B$136:$AV$256, 28)</f>
        <v>20.254910737592681</v>
      </c>
      <c r="S262" s="46">
        <f>VLOOKUP(I262, '[1]Lapse Rates'!$A$4:$F$24, 4)</f>
        <v>1.5750323E-3</v>
      </c>
      <c r="T262" s="33">
        <f t="shared" si="311"/>
        <v>0.89166381002670059</v>
      </c>
      <c r="U262" s="33">
        <f t="shared" si="302"/>
        <v>1.8060570880032618E-2</v>
      </c>
      <c r="V262" s="39">
        <f t="shared" si="297"/>
        <v>1.4043993015331172E-3</v>
      </c>
      <c r="W262" s="32">
        <f t="shared" si="303"/>
        <v>0.8721988398451348</v>
      </c>
      <c r="X262" s="32"/>
      <c r="Y262" s="5">
        <f t="shared" si="308"/>
        <v>0</v>
      </c>
      <c r="Z262" s="5">
        <f t="shared" si="298"/>
        <v>5.3698580464856986</v>
      </c>
      <c r="AA262" s="5">
        <f t="shared" si="304"/>
        <v>0</v>
      </c>
      <c r="AB262" s="5">
        <f t="shared" si="289"/>
        <v>5.2526343512109568</v>
      </c>
      <c r="AC262" s="32"/>
      <c r="AD262" s="5">
        <f t="shared" si="309"/>
        <v>216660.44789418715</v>
      </c>
      <c r="AE262" s="5">
        <f t="shared" si="291"/>
        <v>-2166.6044789418715</v>
      </c>
      <c r="AF262" s="5">
        <f t="shared" si="291"/>
        <v>-23829.40263318982</v>
      </c>
      <c r="AG262" s="5">
        <f t="shared" si="312"/>
        <v>-10876.599540511163</v>
      </c>
      <c r="AH262" s="5">
        <f t="shared" si="292"/>
        <v>179787.84124154426</v>
      </c>
      <c r="AI262" s="42">
        <f t="shared" si="307"/>
        <v>0</v>
      </c>
      <c r="AJ262" s="42">
        <f t="shared" si="310"/>
        <v>21042.372822109923</v>
      </c>
      <c r="AK262" s="42">
        <f t="shared" si="305"/>
        <v>200830.21406365419</v>
      </c>
    </row>
    <row r="263" spans="1:37" ht="15" x14ac:dyDescent="0.2">
      <c r="A263" s="12"/>
      <c r="B263" s="13">
        <v>1</v>
      </c>
      <c r="C263" s="10">
        <f>$H$253*0.14+$B$266</f>
        <v>34773.281830322783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248407.1727642481</v>
      </c>
      <c r="K263" s="11">
        <f t="shared" si="295"/>
        <v>2484.0717276424812</v>
      </c>
      <c r="L263" s="24">
        <f t="shared" si="301"/>
        <v>27321.066647395339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H'!$B$136:$AV$256, 28)</f>
        <v>22.517716890045754</v>
      </c>
      <c r="S263" s="46">
        <f>VLOOKUP(I263, '[1]Lapse Rates'!$A$4:$F$24, 4)</f>
        <v>1.4424080000000001E-3</v>
      </c>
      <c r="T263" s="33">
        <f t="shared" si="311"/>
        <v>0.8721988398451348</v>
      </c>
      <c r="U263" s="33">
        <f t="shared" si="302"/>
        <v>1.9639926547459104E-2</v>
      </c>
      <c r="V263" s="39">
        <f t="shared" si="297"/>
        <v>1.2580665841833412E-3</v>
      </c>
      <c r="W263" s="32">
        <f t="shared" si="303"/>
        <v>0.85130084671349238</v>
      </c>
      <c r="X263" s="32"/>
      <c r="Y263" s="5">
        <f t="shared" si="308"/>
        <v>0</v>
      </c>
      <c r="Z263" s="5">
        <f t="shared" si="298"/>
        <v>5.2526343512109568</v>
      </c>
      <c r="AA263" s="5">
        <f t="shared" si="304"/>
        <v>0</v>
      </c>
      <c r="AB263" s="5">
        <f t="shared" si="289"/>
        <v>5.1267805761541982</v>
      </c>
      <c r="AC263" s="32"/>
      <c r="AD263" s="5">
        <f t="shared" si="309"/>
        <v>211469.2365039092</v>
      </c>
      <c r="AE263" s="5">
        <f t="shared" si="291"/>
        <v>-2114.6923650390922</v>
      </c>
      <c r="AF263" s="5">
        <f t="shared" si="291"/>
        <v>-23258.447170043408</v>
      </c>
      <c r="AG263" s="5">
        <f t="shared" si="312"/>
        <v>-11827.733324749748</v>
      </c>
      <c r="AH263" s="5">
        <f t="shared" si="292"/>
        <v>174268.36364407698</v>
      </c>
      <c r="AI263" s="42">
        <f t="shared" si="307"/>
        <v>0</v>
      </c>
      <c r="AJ263" s="42">
        <f t="shared" si="310"/>
        <v>20538.196063453011</v>
      </c>
      <c r="AK263" s="42">
        <f t="shared" si="305"/>
        <v>194806.55970752999</v>
      </c>
    </row>
    <row r="264" spans="1:37" ht="15" x14ac:dyDescent="0.2">
      <c r="A264" s="12"/>
      <c r="B264" s="70" t="s">
        <v>49</v>
      </c>
      <c r="C264" s="10">
        <f>$H$253*0.11+$B$266</f>
        <v>27321.066647395339</v>
      </c>
      <c r="D264" s="1"/>
      <c r="E264" s="1"/>
      <c r="F264" s="1"/>
      <c r="I264" s="2">
        <f t="shared" si="294"/>
        <v>10</v>
      </c>
      <c r="J264" s="11">
        <f t="shared" si="284"/>
        <v>248407.1727642481</v>
      </c>
      <c r="K264" s="11">
        <f t="shared" si="295"/>
        <v>2484.0717276424812</v>
      </c>
      <c r="L264" s="24">
        <f t="shared" si="301"/>
        <v>27321.066647395339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H'!$B$136:$AV$256, 28)</f>
        <v>25.212679980625289</v>
      </c>
      <c r="S264" s="46">
        <f>VLOOKUP(I264, '[1]Lapse Rates'!$A$4:$F$24, 4)</f>
        <v>1.4007732E-3</v>
      </c>
      <c r="T264" s="33">
        <f t="shared" si="311"/>
        <v>0.85130084671349238</v>
      </c>
      <c r="U264" s="33">
        <f t="shared" si="302"/>
        <v>2.1463575815422627E-2</v>
      </c>
      <c r="V264" s="39">
        <f t="shared" si="297"/>
        <v>1.1924794112135682E-3</v>
      </c>
      <c r="W264" s="32">
        <f t="shared" si="303"/>
        <v>0.82864479148685621</v>
      </c>
      <c r="X264" s="32"/>
      <c r="Y264" s="5">
        <f t="shared" si="308"/>
        <v>0</v>
      </c>
      <c r="Z264" s="5">
        <f t="shared" si="298"/>
        <v>5.1267805761541982</v>
      </c>
      <c r="AA264" s="5">
        <f t="shared" si="304"/>
        <v>0</v>
      </c>
      <c r="AB264" s="5">
        <f t="shared" si="289"/>
        <v>4.9903392413233796</v>
      </c>
      <c r="AC264" s="32"/>
      <c r="AD264" s="5">
        <f t="shared" si="309"/>
        <v>205841.30987906983</v>
      </c>
      <c r="AE264" s="5">
        <f t="shared" si="291"/>
        <v>-2058.4130987906983</v>
      </c>
      <c r="AF264" s="5">
        <f t="shared" si="291"/>
        <v>-22639.459575229412</v>
      </c>
      <c r="AG264" s="5">
        <f t="shared" si="312"/>
        <v>-12925.987799746154</v>
      </c>
      <c r="AH264" s="5">
        <f>SUM(AD264:AG264)</f>
        <v>168217.44940530355</v>
      </c>
      <c r="AI264" s="42">
        <f t="shared" si="307"/>
        <v>0</v>
      </c>
      <c r="AJ264" s="42">
        <f t="shared" si="310"/>
        <v>19991.605111319903</v>
      </c>
      <c r="AK264" s="42">
        <f t="shared" si="305"/>
        <v>188209.05451662344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248407.1727642481</v>
      </c>
      <c r="K265" s="11">
        <f t="shared" si="295"/>
        <v>2484.0717276424812</v>
      </c>
      <c r="L265" s="24">
        <f t="shared" si="301"/>
        <v>27321.066647395339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H'!$B$136:$AV$256, 28)</f>
        <v>28.320656853776136</v>
      </c>
      <c r="S265" s="46">
        <f>VLOOKUP(I265, '[1]Lapse Rates'!$A$4:$F$24, 4)</f>
        <v>1.2298243999999999E-3</v>
      </c>
      <c r="T265" s="33">
        <f t="shared" si="311"/>
        <v>0.82864479148685621</v>
      </c>
      <c r="U265" s="33">
        <f t="shared" si="302"/>
        <v>2.3467764793368134E-2</v>
      </c>
      <c r="V265" s="39">
        <f t="shared" si="297"/>
        <v>1.0190875835034479E-3</v>
      </c>
      <c r="W265" s="32">
        <f t="shared" si="303"/>
        <v>0.80415793910998468</v>
      </c>
      <c r="X265" s="31"/>
      <c r="Y265" s="5">
        <f t="shared" si="308"/>
        <v>0</v>
      </c>
      <c r="Z265" s="5">
        <f t="shared" si="298"/>
        <v>4.9903392413233796</v>
      </c>
      <c r="AA265" s="5">
        <f t="shared" si="304"/>
        <v>0</v>
      </c>
      <c r="AB265" s="5">
        <f t="shared" si="289"/>
        <v>4.8428723151226691</v>
      </c>
      <c r="AC265" s="32"/>
      <c r="AD265" s="5">
        <f t="shared" si="309"/>
        <v>199758.60011023565</v>
      </c>
      <c r="AE265" s="5">
        <f t="shared" si="291"/>
        <v>-1997.5860011023567</v>
      </c>
      <c r="AF265" s="5">
        <f t="shared" si="291"/>
        <v>-21970.452649455972</v>
      </c>
      <c r="AG265" s="5">
        <f t="shared" si="312"/>
        <v>-14132.968523745298</v>
      </c>
      <c r="AH265" s="5">
        <f t="shared" ref="AH265:AH274" si="313">SUM(AD265:AG265)</f>
        <v>161657.59293593201</v>
      </c>
      <c r="AI265" s="42">
        <f t="shared" si="307"/>
        <v>0</v>
      </c>
      <c r="AJ265" s="42">
        <f t="shared" si="310"/>
        <v>19400.845036385552</v>
      </c>
      <c r="AK265" s="42">
        <f t="shared" ref="AK265:AK274" si="314">SUM(AH265:AJ265)</f>
        <v>181058.43797231757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248407.1727642481</v>
      </c>
      <c r="K266" s="11">
        <f t="shared" si="295"/>
        <v>2484.0717276424812</v>
      </c>
      <c r="L266" s="24">
        <f t="shared" si="301"/>
        <v>27321.066647395339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H'!$B$136:$AV$256, 28)</f>
        <v>31.890471430827954</v>
      </c>
      <c r="S266" s="46">
        <f>VLOOKUP(I266, '[1]Lapse Rates'!$A$4:$F$24, 4)</f>
        <v>1.0984558E-3</v>
      </c>
      <c r="T266" s="33">
        <f t="shared" si="311"/>
        <v>0.80415793910998468</v>
      </c>
      <c r="U266" s="33">
        <f t="shared" si="302"/>
        <v>2.5644975783060454E-2</v>
      </c>
      <c r="V266" s="39">
        <f t="shared" si="297"/>
        <v>8.8333195233140948E-4</v>
      </c>
      <c r="W266" s="32">
        <f t="shared" si="303"/>
        <v>0.77762963137459284</v>
      </c>
      <c r="X266" s="31"/>
      <c r="Y266" s="5">
        <f t="shared" si="308"/>
        <v>0</v>
      </c>
      <c r="Z266" s="5">
        <f t="shared" si="298"/>
        <v>4.8428723151226691</v>
      </c>
      <c r="AA266" s="5">
        <f t="shared" si="304"/>
        <v>0</v>
      </c>
      <c r="AB266" s="5">
        <f t="shared" si="289"/>
        <v>4.6831111527308966</v>
      </c>
      <c r="AC266" s="32"/>
      <c r="AD266" s="5">
        <f t="shared" si="309"/>
        <v>193168.77818746705</v>
      </c>
      <c r="AE266" s="5">
        <f t="shared" si="291"/>
        <v>-1931.6877818746707</v>
      </c>
      <c r="AF266" s="5">
        <f t="shared" si="291"/>
        <v>-21245.670985774719</v>
      </c>
      <c r="AG266" s="5">
        <f t="shared" si="312"/>
        <v>-15444.148120856715</v>
      </c>
      <c r="AH266" s="5">
        <f t="shared" si="313"/>
        <v>154547.27129896093</v>
      </c>
      <c r="AI266" s="42">
        <f t="shared" si="307"/>
        <v>0</v>
      </c>
      <c r="AJ266" s="42">
        <f t="shared" si="310"/>
        <v>18760.833654562724</v>
      </c>
      <c r="AK266" s="42">
        <f t="shared" si="314"/>
        <v>173308.10495352367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248407.1727642481</v>
      </c>
      <c r="K267" s="11">
        <f t="shared" si="295"/>
        <v>2484.0717276424812</v>
      </c>
      <c r="L267" s="24">
        <f t="shared" si="301"/>
        <v>27321.066647395339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H'!$B$136:$AV$256, 28)</f>
        <v>36.014371432010819</v>
      </c>
      <c r="S267" s="46">
        <f>VLOOKUP(I267, '[1]Lapse Rates'!$A$4:$F$24, 4)</f>
        <v>9.9047419999999994E-4</v>
      </c>
      <c r="T267" s="33">
        <f t="shared" si="311"/>
        <v>0.77762963137459284</v>
      </c>
      <c r="U267" s="33">
        <f t="shared" si="302"/>
        <v>2.8005842380862241E-2</v>
      </c>
      <c r="V267" s="39">
        <f t="shared" si="297"/>
        <v>7.7022208703204475E-4</v>
      </c>
      <c r="W267" s="32">
        <f t="shared" si="303"/>
        <v>0.74885356690669858</v>
      </c>
      <c r="X267" s="31"/>
      <c r="Y267" s="5">
        <f t="shared" si="308"/>
        <v>0</v>
      </c>
      <c r="Z267" s="5">
        <f t="shared" si="298"/>
        <v>4.6831111527308966</v>
      </c>
      <c r="AA267" s="5">
        <f t="shared" si="304"/>
        <v>0</v>
      </c>
      <c r="AB267" s="5">
        <f t="shared" si="289"/>
        <v>4.5098133474465421</v>
      </c>
      <c r="AC267" s="32"/>
      <c r="AD267" s="5">
        <f t="shared" si="309"/>
        <v>186020.59736971569</v>
      </c>
      <c r="AE267" s="5">
        <f t="shared" si="291"/>
        <v>-1860.2059736971571</v>
      </c>
      <c r="AF267" s="5">
        <f t="shared" si="291"/>
        <v>-20459.478210597637</v>
      </c>
      <c r="AG267" s="5">
        <f t="shared" si="312"/>
        <v>-16865.930451184286</v>
      </c>
      <c r="AH267" s="5">
        <f t="shared" si="313"/>
        <v>146834.9827342366</v>
      </c>
      <c r="AI267" s="42">
        <f t="shared" si="307"/>
        <v>0</v>
      </c>
      <c r="AJ267" s="42">
        <f t="shared" si="310"/>
        <v>18066.593809153503</v>
      </c>
      <c r="AK267" s="42">
        <f t="shared" si="314"/>
        <v>164901.57654339011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248407.1727642481</v>
      </c>
      <c r="K268" s="11">
        <f t="shared" si="295"/>
        <v>2484.0717276424812</v>
      </c>
      <c r="L268" s="24">
        <f t="shared" si="301"/>
        <v>27321.066647395339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H'!$B$136:$AV$256, 28)</f>
        <v>40.62594195634933</v>
      </c>
      <c r="S268" s="46">
        <f>VLOOKUP(I268, '[1]Lapse Rates'!$A$4:$F$24, 4)</f>
        <v>9.2791330000000004E-4</v>
      </c>
      <c r="T268" s="33">
        <f t="shared" si="311"/>
        <v>0.74885356690669858</v>
      </c>
      <c r="U268" s="33">
        <f t="shared" si="302"/>
        <v>3.0422881542956696E-2</v>
      </c>
      <c r="V268" s="39">
        <f t="shared" si="297"/>
        <v>6.9487118448516554E-4</v>
      </c>
      <c r="W268" s="32">
        <f t="shared" si="303"/>
        <v>0.71773581417925669</v>
      </c>
      <c r="X268" s="31"/>
      <c r="Y268" s="5">
        <f t="shared" si="308"/>
        <v>0</v>
      </c>
      <c r="Z268" s="5">
        <f t="shared" si="298"/>
        <v>4.5098133474465421</v>
      </c>
      <c r="AA268" s="5">
        <f t="shared" si="304"/>
        <v>0</v>
      </c>
      <c r="AB268" s="5">
        <f t="shared" si="289"/>
        <v>4.3224132163735955</v>
      </c>
      <c r="AC268" s="32"/>
      <c r="AD268" s="5">
        <f t="shared" si="309"/>
        <v>178290.72439191488</v>
      </c>
      <c r="AE268" s="5">
        <f t="shared" si="291"/>
        <v>-1782.9072439191491</v>
      </c>
      <c r="AF268" s="5">
        <f t="shared" si="291"/>
        <v>-19609.308014414029</v>
      </c>
      <c r="AG268" s="5">
        <f t="shared" si="312"/>
        <v>-18321.541528733269</v>
      </c>
      <c r="AH268" s="5">
        <f t="shared" si="313"/>
        <v>138576.96760484841</v>
      </c>
      <c r="AI268" s="42">
        <f t="shared" si="307"/>
        <v>0</v>
      </c>
      <c r="AJ268" s="42">
        <f t="shared" si="310"/>
        <v>17315.859274907765</v>
      </c>
      <c r="AK268" s="42">
        <f t="shared" si="314"/>
        <v>155892.82687975618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248407.1727642481</v>
      </c>
      <c r="K269" s="11">
        <f t="shared" si="295"/>
        <v>2484.0717276424812</v>
      </c>
      <c r="L269" s="24">
        <f t="shared" si="301"/>
        <v>27321.066647395339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H'!$B$136:$AV$256, 28)</f>
        <v>45.758171201760391</v>
      </c>
      <c r="S269" s="46">
        <f>VLOOKUP(I269, '[1]Lapse Rates'!$A$4:$F$24, 4)</f>
        <v>7.1178370000000003E-4</v>
      </c>
      <c r="T269" s="33">
        <f t="shared" si="311"/>
        <v>0.71773581417925669</v>
      </c>
      <c r="U269" s="33">
        <f t="shared" si="302"/>
        <v>3.2842278262849314E-2</v>
      </c>
      <c r="V269" s="39">
        <f t="shared" si="297"/>
        <v>5.1087265343902381E-4</v>
      </c>
      <c r="W269" s="32">
        <f t="shared" si="303"/>
        <v>0.68438266326296837</v>
      </c>
      <c r="X269" s="31"/>
      <c r="Y269" s="5">
        <f t="shared" si="308"/>
        <v>0</v>
      </c>
      <c r="Z269" s="5">
        <f t="shared" si="298"/>
        <v>4.3224132163735955</v>
      </c>
      <c r="AA269" s="5">
        <f t="shared" si="304"/>
        <v>0</v>
      </c>
      <c r="AB269" s="5">
        <f t="shared" si="289"/>
        <v>4.1215508691419416</v>
      </c>
      <c r="AC269" s="32"/>
      <c r="AD269" s="5">
        <f t="shared" si="309"/>
        <v>170005.56247002041</v>
      </c>
      <c r="AE269" s="5">
        <f t="shared" si="291"/>
        <v>-1700.0556247002044</v>
      </c>
      <c r="AF269" s="5">
        <f t="shared" si="291"/>
        <v>-18698.064355329479</v>
      </c>
      <c r="AG269" s="5">
        <f t="shared" si="312"/>
        <v>-19778.572395957479</v>
      </c>
      <c r="AH269" s="5">
        <f t="shared" si="313"/>
        <v>129828.87009403325</v>
      </c>
      <c r="AI269" s="42">
        <f t="shared" si="307"/>
        <v>0</v>
      </c>
      <c r="AJ269" s="42">
        <f t="shared" si="310"/>
        <v>16511.194250262437</v>
      </c>
      <c r="AK269" s="42">
        <f t="shared" si="314"/>
        <v>146340.06434429568</v>
      </c>
    </row>
    <row r="270" spans="1:37" ht="15" x14ac:dyDescent="0.2">
      <c r="I270" s="2">
        <f t="shared" si="294"/>
        <v>16</v>
      </c>
      <c r="J270" s="11">
        <f t="shared" si="284"/>
        <v>248407.1727642481</v>
      </c>
      <c r="K270" s="11">
        <f t="shared" si="295"/>
        <v>2484.0717276424812</v>
      </c>
      <c r="L270" s="24">
        <f t="shared" si="301"/>
        <v>27321.066647395339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H'!$B$136:$AV$256, 28)</f>
        <v>51.360426641369372</v>
      </c>
      <c r="S270" s="46">
        <f>VLOOKUP(I270, '[1]Lapse Rates'!$A$4:$F$24, 4)</f>
        <v>6.4944269999999999E-4</v>
      </c>
      <c r="T270" s="33">
        <f t="shared" si="311"/>
        <v>0.68438266326296837</v>
      </c>
      <c r="U270" s="33">
        <f t="shared" si="302"/>
        <v>3.5150185571142682E-2</v>
      </c>
      <c r="V270" s="39">
        <f t="shared" si="297"/>
        <v>4.4446732466269298E-4</v>
      </c>
      <c r="W270" s="32">
        <f t="shared" si="303"/>
        <v>0.64878801036716305</v>
      </c>
      <c r="X270" s="31"/>
      <c r="Y270" s="5">
        <f t="shared" si="308"/>
        <v>0</v>
      </c>
      <c r="Z270" s="5">
        <f t="shared" si="298"/>
        <v>4.1215508691419416</v>
      </c>
      <c r="AA270" s="5">
        <f t="shared" si="304"/>
        <v>0</v>
      </c>
      <c r="AB270" s="5">
        <f t="shared" si="289"/>
        <v>3.9071895469540623</v>
      </c>
      <c r="AC270" s="32"/>
      <c r="AD270" s="5">
        <f t="shared" si="309"/>
        <v>161163.59537864866</v>
      </c>
      <c r="AE270" s="5">
        <f t="shared" si="291"/>
        <v>-1611.6359537864867</v>
      </c>
      <c r="AF270" s="5">
        <f t="shared" si="291"/>
        <v>-17725.580471272278</v>
      </c>
      <c r="AG270" s="5">
        <f t="shared" si="312"/>
        <v>-21168.461106323688</v>
      </c>
      <c r="AH270" s="5">
        <f t="shared" si="313"/>
        <v>120657.91784726619</v>
      </c>
      <c r="AI270" s="42">
        <f t="shared" si="307"/>
        <v>0</v>
      </c>
      <c r="AJ270" s="42">
        <f t="shared" si="310"/>
        <v>15652.451543719242</v>
      </c>
      <c r="AK270" s="42">
        <f t="shared" si="314"/>
        <v>136310.36939098543</v>
      </c>
    </row>
    <row r="271" spans="1:37" ht="15" x14ac:dyDescent="0.2">
      <c r="I271" s="2">
        <f t="shared" si="294"/>
        <v>17</v>
      </c>
      <c r="J271" s="11">
        <f t="shared" si="284"/>
        <v>248407.1727642481</v>
      </c>
      <c r="K271" s="11">
        <f t="shared" si="295"/>
        <v>2484.0717276424812</v>
      </c>
      <c r="L271" s="24">
        <f t="shared" si="301"/>
        <v>27321.066647395339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H'!$B$136:$AV$256, 28)</f>
        <v>57.519154529285721</v>
      </c>
      <c r="S271" s="46">
        <f>VLOOKUP(I271, '[1]Lapse Rates'!$A$4:$F$24, 4)</f>
        <v>5.2983399999999997E-4</v>
      </c>
      <c r="T271" s="33">
        <f t="shared" si="311"/>
        <v>0.64878801036716305</v>
      </c>
      <c r="U271" s="33">
        <f t="shared" si="302"/>
        <v>3.7317737825056672E-2</v>
      </c>
      <c r="V271" s="39">
        <f t="shared" si="297"/>
        <v>3.4374994668487542E-4</v>
      </c>
      <c r="W271" s="32">
        <f t="shared" si="303"/>
        <v>0.61112652259542155</v>
      </c>
      <c r="X271" s="31"/>
      <c r="Y271" s="5">
        <f t="shared" si="308"/>
        <v>0</v>
      </c>
      <c r="Z271" s="5">
        <f t="shared" si="298"/>
        <v>3.9071895469540623</v>
      </c>
      <c r="AA271" s="5">
        <f t="shared" si="304"/>
        <v>0</v>
      </c>
      <c r="AB271" s="5">
        <f t="shared" si="289"/>
        <v>3.680381145761181</v>
      </c>
      <c r="AC271" s="32"/>
      <c r="AD271" s="5">
        <f t="shared" si="309"/>
        <v>151808.21167917506</v>
      </c>
      <c r="AE271" s="5">
        <f t="shared" si="291"/>
        <v>-1518.0821167917507</v>
      </c>
      <c r="AF271" s="5">
        <f t="shared" si="291"/>
        <v>-16696.628453820467</v>
      </c>
      <c r="AG271" s="5">
        <f t="shared" si="312"/>
        <v>-22473.823932646053</v>
      </c>
      <c r="AH271" s="5">
        <f t="shared" si="313"/>
        <v>111119.67717591679</v>
      </c>
      <c r="AI271" s="42">
        <f t="shared" si="307"/>
        <v>0</v>
      </c>
      <c r="AJ271" s="42">
        <f t="shared" si="310"/>
        <v>14743.845005364361</v>
      </c>
      <c r="AK271" s="42">
        <f t="shared" si="314"/>
        <v>125863.52218128115</v>
      </c>
    </row>
    <row r="272" spans="1:37" ht="15" x14ac:dyDescent="0.2">
      <c r="I272" s="2">
        <f t="shared" si="294"/>
        <v>18</v>
      </c>
      <c r="J272" s="11">
        <f t="shared" si="284"/>
        <v>248407.1727642481</v>
      </c>
      <c r="K272" s="11">
        <f t="shared" si="295"/>
        <v>2484.0717276424812</v>
      </c>
      <c r="L272" s="24">
        <f t="shared" si="301"/>
        <v>27321.066647395339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H'!$B$136:$AV$256, 28)</f>
        <v>64.448522415953533</v>
      </c>
      <c r="S272" s="46">
        <f>VLOOKUP(I272, '[1]Lapse Rates'!$A$4:$F$24, 4)</f>
        <v>4.565131E-4</v>
      </c>
      <c r="T272" s="33">
        <f t="shared" si="311"/>
        <v>0.61112652259542155</v>
      </c>
      <c r="U272" s="33">
        <f t="shared" si="302"/>
        <v>3.9386201390474759E-2</v>
      </c>
      <c r="V272" s="39">
        <f t="shared" si="297"/>
        <v>2.7898726332225594E-4</v>
      </c>
      <c r="W272" s="32">
        <f t="shared" si="303"/>
        <v>0.57146133394162457</v>
      </c>
      <c r="X272" s="31"/>
      <c r="Y272" s="5">
        <f t="shared" si="308"/>
        <v>0</v>
      </c>
      <c r="Z272" s="5">
        <f t="shared" si="308"/>
        <v>3.680381145761181</v>
      </c>
      <c r="AA272" s="5">
        <f t="shared" si="304"/>
        <v>0</v>
      </c>
      <c r="AB272" s="5">
        <f t="shared" si="289"/>
        <v>3.4415058767833062</v>
      </c>
      <c r="AC272" s="32"/>
      <c r="AD272" s="5">
        <f t="shared" si="309"/>
        <v>141955.0943085248</v>
      </c>
      <c r="AE272" s="5">
        <f t="shared" si="291"/>
        <v>-1419.5509430852483</v>
      </c>
      <c r="AF272" s="5">
        <f t="shared" si="291"/>
        <v>-15612.933191028569</v>
      </c>
      <c r="AG272" s="5">
        <f t="shared" si="312"/>
        <v>-23719.512677184222</v>
      </c>
      <c r="AH272" s="5">
        <f t="shared" si="313"/>
        <v>101203.09749722676</v>
      </c>
      <c r="AI272" s="42">
        <f t="shared" si="307"/>
        <v>0</v>
      </c>
      <c r="AJ272" s="42">
        <f t="shared" si="310"/>
        <v>13786.897849540021</v>
      </c>
      <c r="AK272" s="42">
        <f t="shared" si="314"/>
        <v>114989.99534676678</v>
      </c>
    </row>
    <row r="273" spans="1:39" ht="15" x14ac:dyDescent="0.2">
      <c r="I273" s="2">
        <f t="shared" si="294"/>
        <v>19</v>
      </c>
      <c r="J273" s="11">
        <f t="shared" si="284"/>
        <v>248407.1727642481</v>
      </c>
      <c r="K273" s="11">
        <f t="shared" si="295"/>
        <v>2484.0717276424812</v>
      </c>
      <c r="L273" s="24">
        <f t="shared" si="301"/>
        <v>27321.066647395339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H'!$B$136:$AV$256, 28)</f>
        <v>72.235338928561902</v>
      </c>
      <c r="S273" s="46">
        <f>VLOOKUP(I273, '[1]Lapse Rates'!$A$4:$F$24, 4)</f>
        <v>3.5534066900000001E-2</v>
      </c>
      <c r="T273" s="33">
        <f t="shared" si="311"/>
        <v>0.57146133394162457</v>
      </c>
      <c r="U273" s="33">
        <f t="shared" si="302"/>
        <v>4.1279703141841345E-2</v>
      </c>
      <c r="V273" s="39">
        <f t="shared" si="297"/>
        <v>2.030634527104493E-2</v>
      </c>
      <c r="W273" s="32">
        <f t="shared" si="303"/>
        <v>0.50987528552873829</v>
      </c>
      <c r="X273" s="31"/>
      <c r="Y273" s="5">
        <f t="shared" si="308"/>
        <v>0</v>
      </c>
      <c r="Z273" s="5">
        <f t="shared" si="308"/>
        <v>3.4415058767833062</v>
      </c>
      <c r="AA273" s="5">
        <f t="shared" si="304"/>
        <v>0</v>
      </c>
      <c r="AB273" s="5">
        <f t="shared" si="289"/>
        <v>3.0706168332868651</v>
      </c>
      <c r="AC273" s="32"/>
      <c r="AD273" s="5">
        <f t="shared" si="309"/>
        <v>126656.67814055762</v>
      </c>
      <c r="AE273" s="5">
        <f t="shared" si="291"/>
        <v>-1266.5667814055762</v>
      </c>
      <c r="AF273" s="5">
        <f t="shared" si="291"/>
        <v>-13930.336657790387</v>
      </c>
      <c r="AG273" s="5">
        <f t="shared" si="312"/>
        <v>-24859.834343407972</v>
      </c>
      <c r="AH273" s="5">
        <f t="shared" si="313"/>
        <v>86599.940357953688</v>
      </c>
      <c r="AI273" s="42">
        <f t="shared" si="307"/>
        <v>0</v>
      </c>
      <c r="AJ273" s="42">
        <f t="shared" si="310"/>
        <v>12301.107536059328</v>
      </c>
      <c r="AK273" s="42">
        <f t="shared" si="314"/>
        <v>98901.047894013012</v>
      </c>
    </row>
    <row r="274" spans="1:39" ht="15" x14ac:dyDescent="0.2">
      <c r="I274" s="2">
        <f t="shared" si="294"/>
        <v>20</v>
      </c>
      <c r="J274" s="11">
        <f t="shared" si="284"/>
        <v>248407.1727642481</v>
      </c>
      <c r="K274" s="11">
        <f t="shared" si="295"/>
        <v>2484.0717276424812</v>
      </c>
      <c r="L274" s="24">
        <f t="shared" si="301"/>
        <v>27321.066647395339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H'!$B$136:$AV$256, 28)</f>
        <v>81.017881875280466</v>
      </c>
      <c r="S274" s="46">
        <f>VLOOKUP(I274, '[1]Lapse Rates'!$A$4:$F$24, 4)</f>
        <v>0</v>
      </c>
      <c r="T274" s="33">
        <f t="shared" si="311"/>
        <v>0.50987528552873829</v>
      </c>
      <c r="U274" s="33">
        <f t="shared" si="302"/>
        <v>4.1309015654092222E-2</v>
      </c>
      <c r="V274" s="39">
        <f t="shared" si="297"/>
        <v>0</v>
      </c>
      <c r="W274" s="32">
        <f t="shared" si="303"/>
        <v>0.46856626987464606</v>
      </c>
      <c r="X274" s="31"/>
      <c r="Y274" s="5">
        <f t="shared" si="308"/>
        <v>0</v>
      </c>
      <c r="Z274" s="5">
        <f t="shared" si="308"/>
        <v>3.0706168332868651</v>
      </c>
      <c r="AA274" s="5">
        <f t="shared" si="304"/>
        <v>0</v>
      </c>
      <c r="AB274" s="5">
        <f t="shared" si="289"/>
        <v>2.8218419614033823</v>
      </c>
      <c r="AC274" s="32"/>
      <c r="AD274" s="5">
        <f>$W274*J274</f>
        <v>116395.22235225051</v>
      </c>
      <c r="AE274" s="5">
        <f t="shared" si="291"/>
        <v>-1163.9522235225052</v>
      </c>
      <c r="AF274" s="5">
        <f t="shared" si="291"/>
        <v>-12801.730287966635</v>
      </c>
      <c r="AG274" s="5">
        <f t="shared" si="312"/>
        <v>-24877.487188348307</v>
      </c>
      <c r="AH274" s="5">
        <f t="shared" si="313"/>
        <v>77552.052652413055</v>
      </c>
      <c r="AI274" s="42">
        <f t="shared" si="307"/>
        <v>0</v>
      </c>
      <c r="AJ274" s="42">
        <f t="shared" si="310"/>
        <v>11304.488827139563</v>
      </c>
      <c r="AK274" s="42">
        <f t="shared" si="314"/>
        <v>88856.541479552616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4144652.5699958745</v>
      </c>
      <c r="AE277" s="21">
        <f t="shared" ref="AE277:AK277" si="315">SUM(AE254:AE274)</f>
        <v>-135873.94001832436</v>
      </c>
      <c r="AF277" s="21">
        <f t="shared" si="315"/>
        <v>-436340.35039412393</v>
      </c>
      <c r="AG277" s="21">
        <f t="shared" si="315"/>
        <v>-293658.98042128643</v>
      </c>
      <c r="AH277" s="21">
        <f t="shared" si="315"/>
        <v>3278779.2991621397</v>
      </c>
      <c r="AI277" s="21">
        <f t="shared" si="315"/>
        <v>0</v>
      </c>
      <c r="AJ277" s="21">
        <f t="shared" si="315"/>
        <v>378649.51781423594</v>
      </c>
      <c r="AK277" s="21">
        <f t="shared" si="315"/>
        <v>3657428.8169763768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2087374.5231030174</v>
      </c>
      <c r="AE279" s="21">
        <f t="shared" ref="AE279:AK279" si="316">AE254+NPV($D$6,AE255:AE274)</f>
        <v>-115520.15661537857</v>
      </c>
      <c r="AF279" s="21">
        <f t="shared" si="316"/>
        <v>-212479.2329028477</v>
      </c>
      <c r="AG279" s="21">
        <f t="shared" si="316"/>
        <v>-100279.44284817972</v>
      </c>
      <c r="AH279" s="21">
        <f t="shared" si="316"/>
        <v>1659095.6907366111</v>
      </c>
      <c r="AI279" s="21">
        <f t="shared" si="316"/>
        <v>0</v>
      </c>
      <c r="AJ279" s="21">
        <f t="shared" si="316"/>
        <v>178822.14927465474</v>
      </c>
      <c r="AK279" s="21">
        <f t="shared" si="316"/>
        <v>1837917.8400112663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3088115.6246740273</v>
      </c>
      <c r="AE281" s="21">
        <f t="shared" ref="AE281:AK281" si="317">AE254+NPV($D$7,AE255:AE274)</f>
        <v>-125394.72507751301</v>
      </c>
      <c r="AF281" s="21">
        <f t="shared" si="317"/>
        <v>-321084.68904411735</v>
      </c>
      <c r="AG281" s="21">
        <f t="shared" si="317"/>
        <v>-188481.48847327579</v>
      </c>
      <c r="AH281" s="21">
        <f t="shared" si="317"/>
        <v>2453154.722079122</v>
      </c>
      <c r="AI281" s="21">
        <f t="shared" si="317"/>
        <v>0</v>
      </c>
      <c r="AJ281" s="21">
        <f t="shared" si="317"/>
        <v>276028.62981445238</v>
      </c>
      <c r="AK281" s="21">
        <f t="shared" si="317"/>
        <v>2729183.3518935735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258431.06528942319</v>
      </c>
    </row>
    <row r="285" spans="1:39" ht="15" x14ac:dyDescent="0.2">
      <c r="G285" s="58" t="s">
        <v>118</v>
      </c>
      <c r="H285" s="57"/>
      <c r="I285" s="57"/>
      <c r="J285" s="11">
        <f>H$284</f>
        <v>258431.06528942319</v>
      </c>
      <c r="K285" s="11">
        <f>J285*$C$10</f>
        <v>103372.42611576928</v>
      </c>
      <c r="L285" s="24">
        <f>$C$294</f>
        <v>36174.657744374708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258431.06528942319</v>
      </c>
      <c r="AE285" s="5">
        <f>-$W285*K285</f>
        <v>-103372.42611576928</v>
      </c>
      <c r="AF285" s="5">
        <f>-$W285*L285</f>
        <v>-36174.657744374708</v>
      </c>
      <c r="AG285" s="5"/>
      <c r="AH285" s="5">
        <f>SUM(AD285:AG285)</f>
        <v>118883.9814292792</v>
      </c>
      <c r="AI285" s="42">
        <f>Y285-AA285</f>
        <v>0</v>
      </c>
      <c r="AJ285" s="42"/>
      <c r="AK285" s="42">
        <f>SUM(AH285:AJ285)</f>
        <v>118883.9814292792</v>
      </c>
      <c r="AL285" s="6" t="s">
        <v>39</v>
      </c>
      <c r="AM285" s="36">
        <f>AK312</f>
        <v>2858755.582586044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258431.06528942319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H'!$B$136:$AV$256, 31)</f>
        <v>10.217202934355807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1.0217202934355808E-2</v>
      </c>
      <c r="V286" s="39">
        <f>MIN(S286*T286,T286-U286)</f>
        <v>2.6703721500000001E-3</v>
      </c>
      <c r="W286" s="32">
        <f>T286-SUM(U286:V286)</f>
        <v>0.98711242491564422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5.944677285445235</v>
      </c>
      <c r="AC286" s="32"/>
      <c r="AD286" s="5">
        <f t="shared" ref="AD286:AD288" si="326">$W286*J286</f>
        <v>255100.51553137568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-6153.0959059541638</v>
      </c>
      <c r="AH286" s="5">
        <f t="shared" ref="AH286:AH294" si="328">SUM(AD286:AG286)</f>
        <v>248947.41962542152</v>
      </c>
      <c r="AI286" s="42">
        <f>-M286*$W285*(N286-N285)/1000</f>
        <v>0</v>
      </c>
      <c r="AJ286" s="42">
        <f>$D$6*SUM(Y286:Z286,AD286:AE286)</f>
        <v>25025.951360276955</v>
      </c>
      <c r="AK286" s="42">
        <f t="shared" ref="AK286" si="329">SUM(AH286:AJ286)</f>
        <v>273973.37098569848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258431.06528942319</v>
      </c>
      <c r="K287" s="11">
        <f t="shared" ref="K287:K305" si="331">J287*$C$11</f>
        <v>2584.3106528942321</v>
      </c>
      <c r="L287" s="24">
        <f>$C$295</f>
        <v>28421.725785692011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H'!$B$136:$AV$256, 31)</f>
        <v>11.220781338196213</v>
      </c>
      <c r="S287" s="46">
        <f>VLOOKUP(I287, '[1]Lapse Rates'!$A$4:$F$24, 4)</f>
        <v>2.4152155999999998E-3</v>
      </c>
      <c r="T287" s="33">
        <f t="shared" ref="T287:T289" si="332">W286</f>
        <v>0.98711242491564422</v>
      </c>
      <c r="U287" s="33">
        <f>T287*R287/1000</f>
        <v>1.1076172676195071E-2</v>
      </c>
      <c r="V287" s="39">
        <f t="shared" ref="V287:V305" si="333">MIN(S287*T287,T287-U287)</f>
        <v>2.3840893276100925E-3</v>
      </c>
      <c r="W287" s="32">
        <f>T287-SUM(U287:V287)</f>
        <v>0.97365216291183909</v>
      </c>
      <c r="X287" s="32"/>
      <c r="Y287" s="5">
        <f t="shared" ref="Y287:Z302" si="334">AA286</f>
        <v>0</v>
      </c>
      <c r="Z287" s="5">
        <f t="shared" si="334"/>
        <v>5.944677285445235</v>
      </c>
      <c r="AA287" s="5">
        <f>O287*W287</f>
        <v>0</v>
      </c>
      <c r="AB287" s="5">
        <f t="shared" si="325"/>
        <v>5.8636156841823395</v>
      </c>
      <c r="AC287" s="32"/>
      <c r="AD287" s="5">
        <f t="shared" si="326"/>
        <v>251621.96568265758</v>
      </c>
      <c r="AE287" s="5">
        <f t="shared" si="327"/>
        <v>-2516.2196568265763</v>
      </c>
      <c r="AF287" s="5">
        <f t="shared" si="327"/>
        <v>-27672.874784926214</v>
      </c>
      <c r="AG287" s="5">
        <f t="shared" ref="AG287:AG290" si="335">-U287*M287</f>
        <v>-6670.3923946122814</v>
      </c>
      <c r="AH287" s="5">
        <f t="shared" si="328"/>
        <v>214762.47884629251</v>
      </c>
      <c r="AI287" s="42">
        <f>-M287*($W286*N287-$W285*N286)/1000</f>
        <v>0</v>
      </c>
      <c r="AJ287" s="42">
        <f t="shared" ref="AJ287:AJ288" si="336">$D$6*SUM(Y287:Z287,AD287:AE287)</f>
        <v>24437.856857975727</v>
      </c>
      <c r="AK287" s="42">
        <f>SUM(AH287:AJ287)</f>
        <v>239200.33570426825</v>
      </c>
      <c r="AL287" s="48" t="s">
        <v>59</v>
      </c>
      <c r="AM287" s="54">
        <f>AK312/AD312</f>
        <v>0.88717250499510814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258431.06528942319</v>
      </c>
      <c r="K288" s="11">
        <f t="shared" si="331"/>
        <v>2584.3106528942321</v>
      </c>
      <c r="L288" s="24">
        <f t="shared" ref="L288:L305" si="337">$C$295</f>
        <v>28421.725785692011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H'!$B$136:$AV$256, 31)</f>
        <v>12.292513568728742</v>
      </c>
      <c r="S288" s="46">
        <f>VLOOKUP(I288, '[1]Lapse Rates'!$A$4:$F$24, 4)</f>
        <v>2.3963082999999999E-3</v>
      </c>
      <c r="T288" s="33">
        <f t="shared" si="332"/>
        <v>0.97365216291183909</v>
      </c>
      <c r="U288" s="33">
        <f t="shared" ref="U288:U305" si="338">T288*R288/1000</f>
        <v>1.1968632423815869E-2</v>
      </c>
      <c r="V288" s="39">
        <f t="shared" si="333"/>
        <v>2.3331707592985922E-3</v>
      </c>
      <c r="W288" s="32">
        <f t="shared" ref="W288:W305" si="339">T288-SUM(U288:V288)</f>
        <v>0.95935035972872462</v>
      </c>
      <c r="X288" s="32"/>
      <c r="Y288" s="5">
        <f t="shared" si="334"/>
        <v>0</v>
      </c>
      <c r="Z288" s="5">
        <f t="shared" si="334"/>
        <v>5.8636156841823395</v>
      </c>
      <c r="AA288" s="5">
        <f t="shared" ref="AA288:AA305" si="340">O288*W288</f>
        <v>0</v>
      </c>
      <c r="AB288" s="5">
        <f t="shared" si="325"/>
        <v>5.7774860778907007</v>
      </c>
      <c r="AC288" s="32"/>
      <c r="AD288" s="5">
        <f t="shared" si="326"/>
        <v>247925.93545048565</v>
      </c>
      <c r="AE288" s="5">
        <f t="shared" si="327"/>
        <v>-2479.2593545048567</v>
      </c>
      <c r="AF288" s="5">
        <f>-$W288*L288</f>
        <v>-27266.392856614799</v>
      </c>
      <c r="AG288" s="5">
        <f t="shared" si="335"/>
        <v>-7207.8575359622073</v>
      </c>
      <c r="AH288" s="5">
        <f t="shared" si="328"/>
        <v>210972.42570340377</v>
      </c>
      <c r="AI288" s="42">
        <f>-M288*($W287*N288-$W286*N287)/1000</f>
        <v>0</v>
      </c>
      <c r="AJ288" s="42">
        <f t="shared" si="336"/>
        <v>24078.894145714337</v>
      </c>
      <c r="AK288" s="42">
        <f t="shared" ref="AK288:AK295" si="341">SUM(AH288:AJ288)</f>
        <v>235051.31984911812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258431.06528942319</v>
      </c>
      <c r="K289" s="11">
        <f t="shared" si="331"/>
        <v>2584.3106528942321</v>
      </c>
      <c r="L289" s="24">
        <f t="shared" si="337"/>
        <v>28421.725785692011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H'!$B$136:$AV$256, 31)</f>
        <v>13.432590424821841</v>
      </c>
      <c r="S289" s="46">
        <f>VLOOKUP(I289, '[1]Lapse Rates'!$A$4:$F$24, 4)</f>
        <v>2.1941491999999999E-3</v>
      </c>
      <c r="T289" s="33">
        <f t="shared" si="332"/>
        <v>0.95935035972872462</v>
      </c>
      <c r="U289" s="33">
        <f t="shared" si="338"/>
        <v>1.2886560456141454E-2</v>
      </c>
      <c r="V289" s="39">
        <f t="shared" si="333"/>
        <v>2.1049578243184934E-3</v>
      </c>
      <c r="W289" s="32">
        <f t="shared" si="339"/>
        <v>0.94435884144826465</v>
      </c>
      <c r="X289" s="32"/>
      <c r="Y289" s="5">
        <f>AA288</f>
        <v>0</v>
      </c>
      <c r="Z289" s="5">
        <f t="shared" si="334"/>
        <v>5.7774860778907007</v>
      </c>
      <c r="AA289" s="5">
        <f t="shared" si="340"/>
        <v>0</v>
      </c>
      <c r="AB289" s="5">
        <f t="shared" si="325"/>
        <v>5.6872028072654697</v>
      </c>
      <c r="AC289" s="32"/>
      <c r="AD289" s="5">
        <f>$W289*J289</f>
        <v>244051.66141096051</v>
      </c>
      <c r="AE289" s="5">
        <f t="shared" si="327"/>
        <v>-2440.5166141096056</v>
      </c>
      <c r="AF289" s="5">
        <f t="shared" si="327"/>
        <v>-26840.308034936377</v>
      </c>
      <c r="AG289" s="5">
        <f t="shared" si="335"/>
        <v>-7760.6604169416123</v>
      </c>
      <c r="AH289" s="5">
        <f t="shared" si="328"/>
        <v>207010.17634497292</v>
      </c>
      <c r="AI289" s="42">
        <f t="shared" ref="AI289:AI305" si="343">-M289*($W288*N289-$W287*N288)/1000</f>
        <v>0</v>
      </c>
      <c r="AJ289" s="42">
        <f>$D$6*SUM(Y289:Z289,AD289:AE289)</f>
        <v>23702.620075955318</v>
      </c>
      <c r="AK289" s="42">
        <f t="shared" si="341"/>
        <v>230712.79642092824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258431.06528942319</v>
      </c>
      <c r="K290" s="11">
        <f t="shared" si="331"/>
        <v>2584.3106528942321</v>
      </c>
      <c r="L290" s="24">
        <f t="shared" si="337"/>
        <v>28421.725785692011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H'!$B$136:$AV$256, 31)</f>
        <v>14.715837218790375</v>
      </c>
      <c r="S290" s="46">
        <f>VLOOKUP(I290, '[1]Lapse Rates'!$A$4:$F$24, 4)</f>
        <v>1.9313649E-3</v>
      </c>
      <c r="T290" s="33">
        <f>W289</f>
        <v>0.94435884144826465</v>
      </c>
      <c r="U290" s="33">
        <f t="shared" si="338"/>
        <v>1.3897030986878132E-2</v>
      </c>
      <c r="V290" s="39">
        <f t="shared" si="333"/>
        <v>1.8239015193778434E-3</v>
      </c>
      <c r="W290" s="32">
        <f t="shared" si="339"/>
        <v>0.92863790894200871</v>
      </c>
      <c r="X290" s="32"/>
      <c r="Y290" s="5">
        <f t="shared" ref="Y290:Z305" si="344">AA289</f>
        <v>0</v>
      </c>
      <c r="Z290" s="5">
        <f t="shared" si="334"/>
        <v>5.6872028072654697</v>
      </c>
      <c r="AA290" s="5">
        <f t="shared" si="340"/>
        <v>0</v>
      </c>
      <c r="AB290" s="5">
        <f t="shared" si="325"/>
        <v>5.5925267926423698</v>
      </c>
      <c r="AC290" s="32"/>
      <c r="AD290" s="5">
        <f t="shared" ref="AD290:AD304" si="345">$W290*J290</f>
        <v>239988.88407602569</v>
      </c>
      <c r="AE290" s="5">
        <f t="shared" si="327"/>
        <v>-2399.8888407602572</v>
      </c>
      <c r="AF290" s="5">
        <f t="shared" si="327"/>
        <v>-26393.492002148199</v>
      </c>
      <c r="AG290" s="5">
        <f t="shared" si="335"/>
        <v>-8369.1950741966302</v>
      </c>
      <c r="AH290" s="5">
        <f t="shared" si="328"/>
        <v>202826.30815892058</v>
      </c>
      <c r="AI290" s="42">
        <f t="shared" si="343"/>
        <v>0</v>
      </c>
      <c r="AJ290" s="42">
        <f t="shared" ref="AJ290:AJ305" si="346">$D$6*SUM(Y290:Z290,AD290:AE290)</f>
        <v>23308.038347174934</v>
      </c>
      <c r="AK290" s="42">
        <f t="shared" si="341"/>
        <v>226134.34650609552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258431.06528942319</v>
      </c>
      <c r="K291" s="11">
        <f t="shared" si="331"/>
        <v>2584.3106528942321</v>
      </c>
      <c r="L291" s="24">
        <f t="shared" si="337"/>
        <v>28421.725785692011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H'!$B$136:$AV$256, 31)</f>
        <v>16.334473051137703</v>
      </c>
      <c r="S291" s="46">
        <f>VLOOKUP(I291, '[1]Lapse Rates'!$A$4:$F$24, 4)</f>
        <v>1.9726812000000001E-3</v>
      </c>
      <c r="T291" s="33">
        <f t="shared" ref="T291:T305" si="347">W290</f>
        <v>0.92863790894200871</v>
      </c>
      <c r="U291" s="33">
        <f t="shared" si="338"/>
        <v>1.516881089787811E-2</v>
      </c>
      <c r="V291" s="39">
        <f t="shared" si="333"/>
        <v>1.8319065445772124E-3</v>
      </c>
      <c r="W291" s="32">
        <f t="shared" si="339"/>
        <v>0.91163719149955336</v>
      </c>
      <c r="X291" s="32"/>
      <c r="Y291" s="5">
        <f t="shared" si="344"/>
        <v>0</v>
      </c>
      <c r="Z291" s="5">
        <f t="shared" si="334"/>
        <v>5.5925267926423698</v>
      </c>
      <c r="AA291" s="5">
        <f t="shared" si="340"/>
        <v>0</v>
      </c>
      <c r="AB291" s="5">
        <f t="shared" si="325"/>
        <v>5.4901435419958453</v>
      </c>
      <c r="AC291" s="32"/>
      <c r="AD291" s="5">
        <f t="shared" si="345"/>
        <v>235595.37055668747</v>
      </c>
      <c r="AE291" s="5">
        <f t="shared" si="327"/>
        <v>-2355.9537055668748</v>
      </c>
      <c r="AF291" s="5">
        <f t="shared" si="327"/>
        <v>-25910.3022728387</v>
      </c>
      <c r="AG291" s="5">
        <f>-U291*M291</f>
        <v>-9135.0978182182371</v>
      </c>
      <c r="AH291" s="5">
        <f t="shared" si="328"/>
        <v>198194.01676006365</v>
      </c>
      <c r="AI291" s="42">
        <f t="shared" si="343"/>
        <v>0</v>
      </c>
      <c r="AJ291" s="42">
        <f t="shared" si="346"/>
        <v>22881.335419973289</v>
      </c>
      <c r="AK291" s="42">
        <f t="shared" si="341"/>
        <v>221075.35218003695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258431.06528942319</v>
      </c>
      <c r="K292" s="11">
        <f t="shared" si="331"/>
        <v>2584.3106528942321</v>
      </c>
      <c r="L292" s="24">
        <f t="shared" si="337"/>
        <v>28421.725785692011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H'!$B$136:$AV$256, 31)</f>
        <v>18.009036790285332</v>
      </c>
      <c r="S292" s="46">
        <f>VLOOKUP(I292, '[1]Lapse Rates'!$A$4:$F$24, 4)</f>
        <v>1.7228968999999999E-3</v>
      </c>
      <c r="T292" s="33">
        <f t="shared" si="347"/>
        <v>0.91163719149955336</v>
      </c>
      <c r="U292" s="33">
        <f t="shared" si="338"/>
        <v>1.6417707721107854E-2</v>
      </c>
      <c r="V292" s="39">
        <f t="shared" si="333"/>
        <v>1.5706568911592867E-3</v>
      </c>
      <c r="W292" s="32">
        <f t="shared" si="339"/>
        <v>0.8936488268872862</v>
      </c>
      <c r="X292" s="32"/>
      <c r="Y292" s="5">
        <f t="shared" si="344"/>
        <v>0</v>
      </c>
      <c r="Z292" s="5">
        <f t="shared" si="334"/>
        <v>5.4901435419958453</v>
      </c>
      <c r="AA292" s="5">
        <f t="shared" si="340"/>
        <v>0</v>
      </c>
      <c r="AB292" s="5">
        <f t="shared" si="325"/>
        <v>5.3818123936750348</v>
      </c>
      <c r="AC292" s="32"/>
      <c r="AD292" s="5">
        <f t="shared" si="345"/>
        <v>230946.61832712471</v>
      </c>
      <c r="AE292" s="5">
        <f t="shared" si="327"/>
        <v>-2309.4661832712472</v>
      </c>
      <c r="AF292" s="5">
        <f t="shared" si="327"/>
        <v>-25399.041906495797</v>
      </c>
      <c r="AG292" s="5">
        <f t="shared" ref="AG292:AG305" si="348">-U292*M292</f>
        <v>-9887.219703175062</v>
      </c>
      <c r="AH292" s="5">
        <f t="shared" si="328"/>
        <v>193350.8905341826</v>
      </c>
      <c r="AI292" s="42">
        <f t="shared" si="343"/>
        <v>0</v>
      </c>
      <c r="AJ292" s="42">
        <f t="shared" si="346"/>
        <v>22429.843208393497</v>
      </c>
      <c r="AK292" s="42">
        <f t="shared" si="341"/>
        <v>215780.73374257609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258431.06528942319</v>
      </c>
      <c r="K293" s="11">
        <f t="shared" si="331"/>
        <v>2584.3106528942321</v>
      </c>
      <c r="L293" s="24">
        <f t="shared" si="337"/>
        <v>28421.725785692011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H'!$B$136:$AV$256, 31)</f>
        <v>19.940067565505753</v>
      </c>
      <c r="S293" s="46">
        <f>VLOOKUP(I293, '[1]Lapse Rates'!$A$4:$F$24, 4)</f>
        <v>1.5750323E-3</v>
      </c>
      <c r="T293" s="33">
        <f t="shared" si="347"/>
        <v>0.8936488268872862</v>
      </c>
      <c r="U293" s="33">
        <f t="shared" si="338"/>
        <v>1.7819417987967441E-2</v>
      </c>
      <c r="V293" s="39">
        <f t="shared" si="333"/>
        <v>1.4075257672045841E-3</v>
      </c>
      <c r="W293" s="32">
        <f t="shared" si="339"/>
        <v>0.87442188313211422</v>
      </c>
      <c r="X293" s="32"/>
      <c r="Y293" s="5">
        <f t="shared" si="344"/>
        <v>0</v>
      </c>
      <c r="Z293" s="5">
        <f t="shared" si="334"/>
        <v>5.3818123936750348</v>
      </c>
      <c r="AA293" s="5">
        <f t="shared" si="340"/>
        <v>0</v>
      </c>
      <c r="AB293" s="5">
        <f t="shared" si="325"/>
        <v>5.2660221625677002</v>
      </c>
      <c r="AC293" s="32"/>
      <c r="AD293" s="5">
        <f t="shared" si="345"/>
        <v>225977.77877021578</v>
      </c>
      <c r="AE293" s="5">
        <f t="shared" si="327"/>
        <v>-2259.7777877021581</v>
      </c>
      <c r="AF293" s="5">
        <f t="shared" si="327"/>
        <v>-24852.578983389376</v>
      </c>
      <c r="AG293" s="5">
        <f t="shared" si="348"/>
        <v>-10731.370275475643</v>
      </c>
      <c r="AH293" s="5">
        <f t="shared" si="328"/>
        <v>188134.05172364862</v>
      </c>
      <c r="AI293" s="42">
        <f t="shared" si="343"/>
        <v>0</v>
      </c>
      <c r="AJ293" s="42">
        <f t="shared" si="346"/>
        <v>21947.263852180407</v>
      </c>
      <c r="AK293" s="42">
        <f t="shared" si="341"/>
        <v>210081.31557582904</v>
      </c>
    </row>
    <row r="294" spans="1:37" ht="15" x14ac:dyDescent="0.2">
      <c r="A294" s="12"/>
      <c r="B294" s="13">
        <v>1</v>
      </c>
      <c r="C294" s="10">
        <f>$H$284*0.14+$B$297</f>
        <v>36174.657744374708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258431.06528942319</v>
      </c>
      <c r="K294" s="11">
        <f t="shared" si="331"/>
        <v>2584.3106528942321</v>
      </c>
      <c r="L294" s="24">
        <f t="shared" si="337"/>
        <v>28421.725785692011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H'!$B$136:$AV$256, 31)</f>
        <v>22.167700565330016</v>
      </c>
      <c r="S294" s="46">
        <f>VLOOKUP(I294, '[1]Lapse Rates'!$A$4:$F$24, 4)</f>
        <v>1.4424080000000001E-3</v>
      </c>
      <c r="T294" s="33">
        <f t="shared" si="347"/>
        <v>0.87442188313211422</v>
      </c>
      <c r="U294" s="33">
        <f t="shared" si="338"/>
        <v>1.9383922473044705E-2</v>
      </c>
      <c r="V294" s="39">
        <f t="shared" si="333"/>
        <v>1.2612731196048267E-3</v>
      </c>
      <c r="W294" s="32">
        <f t="shared" si="339"/>
        <v>0.85377668753946467</v>
      </c>
      <c r="X294" s="32"/>
      <c r="Y294" s="5">
        <f t="shared" si="344"/>
        <v>0</v>
      </c>
      <c r="Z294" s="5">
        <f t="shared" si="334"/>
        <v>5.2660221625677002</v>
      </c>
      <c r="AA294" s="5">
        <f t="shared" si="340"/>
        <v>0</v>
      </c>
      <c r="AB294" s="5">
        <f t="shared" si="325"/>
        <v>5.1416908076020427</v>
      </c>
      <c r="AC294" s="32"/>
      <c r="AD294" s="5">
        <f t="shared" si="345"/>
        <v>220642.41888009885</v>
      </c>
      <c r="AE294" s="5">
        <f t="shared" si="327"/>
        <v>-2206.4241888009888</v>
      </c>
      <c r="AF294" s="5">
        <f t="shared" si="327"/>
        <v>-24265.806895463116</v>
      </c>
      <c r="AG294" s="5">
        <f t="shared" si="348"/>
        <v>-11673.560247019241</v>
      </c>
      <c r="AH294" s="5">
        <f t="shared" si="328"/>
        <v>182496.62754881548</v>
      </c>
      <c r="AI294" s="42">
        <f t="shared" si="343"/>
        <v>0</v>
      </c>
      <c r="AJ294" s="42">
        <f t="shared" si="346"/>
        <v>21429.087675990468</v>
      </c>
      <c r="AK294" s="42">
        <f t="shared" si="341"/>
        <v>203925.71522480596</v>
      </c>
    </row>
    <row r="295" spans="1:37" ht="15" x14ac:dyDescent="0.2">
      <c r="A295" s="12"/>
      <c r="B295" s="70" t="s">
        <v>49</v>
      </c>
      <c r="C295" s="10">
        <f>$H$284*0.11+$B$297</f>
        <v>28421.725785692011</v>
      </c>
      <c r="D295" s="1"/>
      <c r="E295" s="1"/>
      <c r="F295" s="1"/>
      <c r="I295" s="2">
        <f t="shared" si="330"/>
        <v>10</v>
      </c>
      <c r="J295" s="11">
        <f t="shared" si="320"/>
        <v>258431.06528942319</v>
      </c>
      <c r="K295" s="11">
        <f t="shared" si="331"/>
        <v>2584.3106528942321</v>
      </c>
      <c r="L295" s="24">
        <f t="shared" si="337"/>
        <v>28421.725785692011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H'!$B$136:$AV$256, 31)</f>
        <v>24.820773037921271</v>
      </c>
      <c r="S295" s="46">
        <f>VLOOKUP(I295, '[1]Lapse Rates'!$A$4:$F$24, 4)</f>
        <v>1.4007732E-3</v>
      </c>
      <c r="T295" s="33">
        <f t="shared" si="347"/>
        <v>0.85377668753946467</v>
      </c>
      <c r="U295" s="33">
        <f t="shared" si="338"/>
        <v>2.1191397386485279E-2</v>
      </c>
      <c r="V295" s="39">
        <f t="shared" si="333"/>
        <v>1.195947502690056E-3</v>
      </c>
      <c r="W295" s="32">
        <f t="shared" si="339"/>
        <v>0.8313893426502893</v>
      </c>
      <c r="X295" s="32"/>
      <c r="Y295" s="5">
        <f t="shared" si="344"/>
        <v>0</v>
      </c>
      <c r="Z295" s="5">
        <f t="shared" si="334"/>
        <v>5.1416908076020427</v>
      </c>
      <c r="AA295" s="5">
        <f t="shared" si="340"/>
        <v>0</v>
      </c>
      <c r="AB295" s="5">
        <f t="shared" si="325"/>
        <v>5.0068677243494104</v>
      </c>
      <c r="AC295" s="32"/>
      <c r="AD295" s="5">
        <f t="shared" si="345"/>
        <v>214856.83349138754</v>
      </c>
      <c r="AE295" s="5">
        <f t="shared" si="327"/>
        <v>-2148.5683349138758</v>
      </c>
      <c r="AF295" s="5">
        <f t="shared" si="327"/>
        <v>-23629.519917953257</v>
      </c>
      <c r="AG295" s="5">
        <f t="shared" si="348"/>
        <v>-12762.074056665642</v>
      </c>
      <c r="AH295" s="5">
        <f>SUM(AD295:AG295)</f>
        <v>176316.67118185476</v>
      </c>
      <c r="AI295" s="42">
        <f t="shared" si="343"/>
        <v>0</v>
      </c>
      <c r="AJ295" s="42">
        <f t="shared" si="346"/>
        <v>20867.185211718293</v>
      </c>
      <c r="AK295" s="42">
        <f t="shared" si="341"/>
        <v>197183.85639357305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258431.06528942319</v>
      </c>
      <c r="K296" s="11">
        <f t="shared" si="331"/>
        <v>2584.3106528942321</v>
      </c>
      <c r="L296" s="24">
        <f t="shared" si="337"/>
        <v>28421.725785692011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H'!$B$136:$AV$256, 31)</f>
        <v>27.880439389727805</v>
      </c>
      <c r="S296" s="46">
        <f>VLOOKUP(I296, '[1]Lapse Rates'!$A$4:$F$24, 4)</f>
        <v>1.2298243999999999E-3</v>
      </c>
      <c r="T296" s="33">
        <f t="shared" si="347"/>
        <v>0.8313893426502893</v>
      </c>
      <c r="U296" s="33">
        <f t="shared" si="338"/>
        <v>2.3179500177027034E-2</v>
      </c>
      <c r="V296" s="39">
        <f t="shared" si="333"/>
        <v>1.0224628994912864E-3</v>
      </c>
      <c r="W296" s="32">
        <f t="shared" si="339"/>
        <v>0.80718737957377096</v>
      </c>
      <c r="X296" s="31"/>
      <c r="Y296" s="5">
        <f t="shared" si="344"/>
        <v>0</v>
      </c>
      <c r="Z296" s="5">
        <f t="shared" si="334"/>
        <v>5.0068677243494104</v>
      </c>
      <c r="AA296" s="5">
        <f t="shared" si="340"/>
        <v>0</v>
      </c>
      <c r="AB296" s="5">
        <f t="shared" si="325"/>
        <v>4.8611164841333254</v>
      </c>
      <c r="AC296" s="32"/>
      <c r="AD296" s="5">
        <f t="shared" si="345"/>
        <v>208602.29439142763</v>
      </c>
      <c r="AE296" s="5">
        <f t="shared" si="327"/>
        <v>-2086.0229439142763</v>
      </c>
      <c r="AF296" s="5">
        <f t="shared" si="327"/>
        <v>-22941.658359917012</v>
      </c>
      <c r="AG296" s="5">
        <f t="shared" si="348"/>
        <v>-13959.367212110814</v>
      </c>
      <c r="AH296" s="5">
        <f t="shared" ref="AH296:AH305" si="349">SUM(AD296:AG296)</f>
        <v>169615.2458754855</v>
      </c>
      <c r="AI296" s="42">
        <f t="shared" si="343"/>
        <v>0</v>
      </c>
      <c r="AJ296" s="42">
        <f t="shared" si="346"/>
        <v>20259.737402724819</v>
      </c>
      <c r="AK296" s="42">
        <f t="shared" ref="AK296:AK305" si="350">SUM(AH296:AJ296)</f>
        <v>189874.98327821033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258431.06528942319</v>
      </c>
      <c r="K297" s="11">
        <f t="shared" si="331"/>
        <v>2584.3106528942321</v>
      </c>
      <c r="L297" s="24">
        <f t="shared" si="337"/>
        <v>28421.725785692011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H'!$B$136:$AV$256, 31)</f>
        <v>31.394764621022336</v>
      </c>
      <c r="S297" s="46">
        <f>VLOOKUP(I297, '[1]Lapse Rates'!$A$4:$F$24, 4)</f>
        <v>1.0984558E-3</v>
      </c>
      <c r="T297" s="33">
        <f t="shared" si="347"/>
        <v>0.80718737957377096</v>
      </c>
      <c r="U297" s="33">
        <f t="shared" si="338"/>
        <v>2.5341457786778352E-2</v>
      </c>
      <c r="V297" s="39">
        <f t="shared" si="333"/>
        <v>8.8665965877961022E-4</v>
      </c>
      <c r="W297" s="32">
        <f t="shared" si="339"/>
        <v>0.78095926212821298</v>
      </c>
      <c r="X297" s="31"/>
      <c r="Y297" s="5">
        <f t="shared" si="344"/>
        <v>0</v>
      </c>
      <c r="Z297" s="5">
        <f t="shared" si="334"/>
        <v>4.8611164841333254</v>
      </c>
      <c r="AA297" s="5">
        <f t="shared" si="340"/>
        <v>0</v>
      </c>
      <c r="AB297" s="5">
        <f t="shared" si="325"/>
        <v>4.703163154722116</v>
      </c>
      <c r="AC297" s="32"/>
      <c r="AD297" s="5">
        <f t="shared" si="345"/>
        <v>201824.13405943598</v>
      </c>
      <c r="AE297" s="5">
        <f t="shared" si="327"/>
        <v>-2018.2413405943598</v>
      </c>
      <c r="AF297" s="5">
        <f t="shared" si="327"/>
        <v>-22196.209998004437</v>
      </c>
      <c r="AG297" s="5">
        <f t="shared" si="348"/>
        <v>-15261.360781473741</v>
      </c>
      <c r="AH297" s="5">
        <f t="shared" si="349"/>
        <v>162348.32193936344</v>
      </c>
      <c r="AI297" s="42">
        <f t="shared" si="343"/>
        <v>0</v>
      </c>
      <c r="AJ297" s="42">
        <f t="shared" si="346"/>
        <v>19601.434951245457</v>
      </c>
      <c r="AK297" s="42">
        <f t="shared" si="350"/>
        <v>181949.7568906089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258431.06528942319</v>
      </c>
      <c r="K298" s="11">
        <f t="shared" si="331"/>
        <v>2584.3106528942321</v>
      </c>
      <c r="L298" s="24">
        <f t="shared" si="337"/>
        <v>28421.725785692011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H'!$B$136:$AV$256, 31)</f>
        <v>35.454562549647953</v>
      </c>
      <c r="S298" s="46">
        <f>VLOOKUP(I298, '[1]Lapse Rates'!$A$4:$F$24, 4)</f>
        <v>9.9047419999999994E-4</v>
      </c>
      <c r="T298" s="33">
        <f t="shared" si="347"/>
        <v>0.78095926212821298</v>
      </c>
      <c r="U298" s="33">
        <f t="shared" si="338"/>
        <v>2.7688569007851639E-2</v>
      </c>
      <c r="V298" s="39">
        <f t="shared" si="333"/>
        <v>7.7352000038903199E-4</v>
      </c>
      <c r="W298" s="32">
        <f t="shared" si="339"/>
        <v>0.75249717311997233</v>
      </c>
      <c r="X298" s="31"/>
      <c r="Y298" s="5">
        <f t="shared" si="344"/>
        <v>0</v>
      </c>
      <c r="Z298" s="5">
        <f t="shared" si="334"/>
        <v>4.703163154722116</v>
      </c>
      <c r="AA298" s="5">
        <f t="shared" si="340"/>
        <v>0</v>
      </c>
      <c r="AB298" s="5">
        <f t="shared" si="325"/>
        <v>4.5317562007086778</v>
      </c>
      <c r="AC298" s="32"/>
      <c r="AD298" s="5">
        <f t="shared" si="345"/>
        <v>194468.64607667396</v>
      </c>
      <c r="AE298" s="5">
        <f t="shared" si="327"/>
        <v>-1944.6864607667396</v>
      </c>
      <c r="AF298" s="5">
        <f t="shared" si="327"/>
        <v>-21387.268308924264</v>
      </c>
      <c r="AG298" s="5">
        <f t="shared" si="348"/>
        <v>-16674.859225029486</v>
      </c>
      <c r="AH298" s="5">
        <f t="shared" si="349"/>
        <v>154461.83208195347</v>
      </c>
      <c r="AI298" s="42">
        <f t="shared" si="343"/>
        <v>0</v>
      </c>
      <c r="AJ298" s="42">
        <f t="shared" si="346"/>
        <v>18887.061818625978</v>
      </c>
      <c r="AK298" s="42">
        <f t="shared" si="350"/>
        <v>173348.89390057945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258431.06528942319</v>
      </c>
      <c r="K299" s="11">
        <f t="shared" si="331"/>
        <v>2584.3106528942321</v>
      </c>
      <c r="L299" s="24">
        <f t="shared" si="337"/>
        <v>28421.725785692011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H'!$B$136:$AV$256, 31)</f>
        <v>39.994450630602977</v>
      </c>
      <c r="S299" s="46">
        <f>VLOOKUP(I299, '[1]Lapse Rates'!$A$4:$F$24, 4)</f>
        <v>9.2791330000000004E-4</v>
      </c>
      <c r="T299" s="33">
        <f t="shared" si="347"/>
        <v>0.75249717311997233</v>
      </c>
      <c r="U299" s="33">
        <f t="shared" si="338"/>
        <v>3.0095711040015037E-2</v>
      </c>
      <c r="V299" s="39">
        <f t="shared" si="333"/>
        <v>6.9825213515042482E-4</v>
      </c>
      <c r="W299" s="32">
        <f t="shared" si="339"/>
        <v>0.72170320994480686</v>
      </c>
      <c r="X299" s="31"/>
      <c r="Y299" s="5">
        <f t="shared" si="344"/>
        <v>0</v>
      </c>
      <c r="Z299" s="5">
        <f t="shared" si="334"/>
        <v>4.5317562007086778</v>
      </c>
      <c r="AA299" s="5">
        <f t="shared" si="340"/>
        <v>0</v>
      </c>
      <c r="AB299" s="5">
        <f t="shared" si="325"/>
        <v>4.346306024218511</v>
      </c>
      <c r="AC299" s="32"/>
      <c r="AD299" s="5">
        <f t="shared" si="345"/>
        <v>186510.52936883268</v>
      </c>
      <c r="AE299" s="5">
        <f t="shared" si="327"/>
        <v>-1865.1052936883268</v>
      </c>
      <c r="AF299" s="5">
        <f t="shared" si="327"/>
        <v>-20512.050731705011</v>
      </c>
      <c r="AG299" s="5">
        <f t="shared" si="348"/>
        <v>-18124.509963917215</v>
      </c>
      <c r="AH299" s="5">
        <f t="shared" si="349"/>
        <v>146008.86337952211</v>
      </c>
      <c r="AI299" s="42">
        <f t="shared" si="343"/>
        <v>0</v>
      </c>
      <c r="AJ299" s="42">
        <f t="shared" si="346"/>
        <v>18114.160667054952</v>
      </c>
      <c r="AK299" s="42">
        <f t="shared" si="350"/>
        <v>164123.02404657705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258431.06528942319</v>
      </c>
      <c r="K300" s="11">
        <f t="shared" si="331"/>
        <v>2584.3106528942321</v>
      </c>
      <c r="L300" s="24">
        <f t="shared" si="337"/>
        <v>28421.725785692011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H'!$B$136:$AV$256, 31)</f>
        <v>45.046904291888474</v>
      </c>
      <c r="S300" s="46">
        <f>VLOOKUP(I300, '[1]Lapse Rates'!$A$4:$F$24, 4)</f>
        <v>7.1178370000000003E-4</v>
      </c>
      <c r="T300" s="33">
        <f t="shared" si="347"/>
        <v>0.72170320994480686</v>
      </c>
      <c r="U300" s="33">
        <f t="shared" si="338"/>
        <v>3.2510495425532408E-2</v>
      </c>
      <c r="V300" s="39">
        <f t="shared" si="333"/>
        <v>5.1369658107639144E-4</v>
      </c>
      <c r="W300" s="32">
        <f t="shared" si="339"/>
        <v>0.68867901793819808</v>
      </c>
      <c r="X300" s="31"/>
      <c r="Y300" s="5">
        <f t="shared" si="344"/>
        <v>0</v>
      </c>
      <c r="Z300" s="5">
        <f t="shared" si="334"/>
        <v>4.346306024218511</v>
      </c>
      <c r="AA300" s="5">
        <f t="shared" si="340"/>
        <v>0</v>
      </c>
      <c r="AB300" s="5">
        <f t="shared" si="325"/>
        <v>4.1474247629390311</v>
      </c>
      <c r="AC300" s="32"/>
      <c r="AD300" s="5">
        <f t="shared" si="345"/>
        <v>177976.05224824231</v>
      </c>
      <c r="AE300" s="5">
        <f t="shared" si="327"/>
        <v>-1779.7605224824233</v>
      </c>
      <c r="AF300" s="5">
        <f t="shared" si="327"/>
        <v>-19573.446202199135</v>
      </c>
      <c r="AG300" s="5">
        <f t="shared" si="348"/>
        <v>-19578.763149622955</v>
      </c>
      <c r="AH300" s="5">
        <f t="shared" si="349"/>
        <v>137044.08237393782</v>
      </c>
      <c r="AI300" s="42">
        <f t="shared" si="343"/>
        <v>0</v>
      </c>
      <c r="AJ300" s="42">
        <f t="shared" si="346"/>
        <v>17285.282590918021</v>
      </c>
      <c r="AK300" s="42">
        <f t="shared" si="350"/>
        <v>154329.36496485583</v>
      </c>
    </row>
    <row r="301" spans="1:37" ht="15" x14ac:dyDescent="0.2">
      <c r="I301" s="2">
        <f t="shared" si="330"/>
        <v>16</v>
      </c>
      <c r="J301" s="11">
        <f t="shared" si="320"/>
        <v>258431.06528942319</v>
      </c>
      <c r="K301" s="11">
        <f t="shared" si="331"/>
        <v>2584.3106528942321</v>
      </c>
      <c r="L301" s="24">
        <f t="shared" si="337"/>
        <v>28421.725785692011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H'!$B$136:$AV$256, 31)</f>
        <v>50.562078040726327</v>
      </c>
      <c r="S301" s="46">
        <f>VLOOKUP(I301, '[1]Lapse Rates'!$A$4:$F$24, 4)</f>
        <v>6.4944269999999999E-4</v>
      </c>
      <c r="T301" s="33">
        <f t="shared" si="347"/>
        <v>0.68867901793819808</v>
      </c>
      <c r="U301" s="33">
        <f t="shared" si="338"/>
        <v>3.4821042250001939E-2</v>
      </c>
      <c r="V301" s="39">
        <f t="shared" si="333"/>
        <v>4.4725756084313176E-4</v>
      </c>
      <c r="W301" s="32">
        <f t="shared" si="339"/>
        <v>0.65341071812735296</v>
      </c>
      <c r="X301" s="31"/>
      <c r="Y301" s="5">
        <f t="shared" si="344"/>
        <v>0</v>
      </c>
      <c r="Z301" s="5">
        <f t="shared" si="334"/>
        <v>4.1474247629390311</v>
      </c>
      <c r="AA301" s="5">
        <f t="shared" si="340"/>
        <v>0</v>
      </c>
      <c r="AB301" s="5">
        <f t="shared" si="325"/>
        <v>3.9350288336711765</v>
      </c>
      <c r="AC301" s="32"/>
      <c r="AD301" s="5">
        <f t="shared" si="345"/>
        <v>168861.62795717883</v>
      </c>
      <c r="AE301" s="5">
        <f t="shared" si="327"/>
        <v>-1688.6162795717887</v>
      </c>
      <c r="AF301" s="5">
        <f t="shared" si="327"/>
        <v>-18571.060256047724</v>
      </c>
      <c r="AG301" s="5">
        <f t="shared" si="348"/>
        <v>-20970.241453176419</v>
      </c>
      <c r="AH301" s="5">
        <f t="shared" si="349"/>
        <v>127631.7099683829</v>
      </c>
      <c r="AI301" s="42">
        <f t="shared" si="343"/>
        <v>0</v>
      </c>
      <c r="AJ301" s="42">
        <f t="shared" si="346"/>
        <v>16400.079307942498</v>
      </c>
      <c r="AK301" s="42">
        <f t="shared" si="350"/>
        <v>144031.78927632541</v>
      </c>
    </row>
    <row r="302" spans="1:37" ht="15" x14ac:dyDescent="0.2">
      <c r="I302" s="2">
        <f t="shared" si="330"/>
        <v>17</v>
      </c>
      <c r="J302" s="11">
        <f t="shared" si="320"/>
        <v>258431.06528942319</v>
      </c>
      <c r="K302" s="11">
        <f t="shared" si="331"/>
        <v>2584.3106528942321</v>
      </c>
      <c r="L302" s="24">
        <f t="shared" si="337"/>
        <v>28421.725785692011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H'!$B$136:$AV$256, 31)</f>
        <v>56.625074407068851</v>
      </c>
      <c r="S302" s="46">
        <f>VLOOKUP(I302, '[1]Lapse Rates'!$A$4:$F$24, 4)</f>
        <v>5.2983399999999997E-4</v>
      </c>
      <c r="T302" s="33">
        <f t="shared" si="347"/>
        <v>0.65341071812735296</v>
      </c>
      <c r="U302" s="33">
        <f t="shared" si="338"/>
        <v>3.6999430532337653E-2</v>
      </c>
      <c r="V302" s="39">
        <f t="shared" si="333"/>
        <v>3.4619921442828789E-4</v>
      </c>
      <c r="W302" s="32">
        <f t="shared" si="339"/>
        <v>0.61606508838058704</v>
      </c>
      <c r="X302" s="31"/>
      <c r="Y302" s="5">
        <f t="shared" si="344"/>
        <v>0</v>
      </c>
      <c r="Z302" s="5">
        <f t="shared" si="334"/>
        <v>3.9350288336711765</v>
      </c>
      <c r="AA302" s="5">
        <f t="shared" si="340"/>
        <v>0</v>
      </c>
      <c r="AB302" s="5">
        <f t="shared" si="325"/>
        <v>3.7101226211035256</v>
      </c>
      <c r="AC302" s="32"/>
      <c r="AD302" s="5">
        <f t="shared" si="345"/>
        <v>159210.35707781775</v>
      </c>
      <c r="AE302" s="5">
        <f t="shared" si="327"/>
        <v>-1592.1035707781778</v>
      </c>
      <c r="AF302" s="5">
        <f t="shared" si="327"/>
        <v>-17509.633008091158</v>
      </c>
      <c r="AG302" s="5">
        <f t="shared" si="348"/>
        <v>-22282.130050059171</v>
      </c>
      <c r="AH302" s="5">
        <f t="shared" si="349"/>
        <v>117826.49044888924</v>
      </c>
      <c r="AI302" s="42">
        <f t="shared" si="343"/>
        <v>0</v>
      </c>
      <c r="AJ302" s="42">
        <f t="shared" si="346"/>
        <v>15462.736695369165</v>
      </c>
      <c r="AK302" s="42">
        <f t="shared" si="350"/>
        <v>133289.22714425839</v>
      </c>
    </row>
    <row r="303" spans="1:37" ht="15" x14ac:dyDescent="0.2">
      <c r="I303" s="2">
        <f t="shared" si="330"/>
        <v>18</v>
      </c>
      <c r="J303" s="11">
        <f t="shared" si="320"/>
        <v>258431.06528942319</v>
      </c>
      <c r="K303" s="11">
        <f t="shared" si="331"/>
        <v>2584.3106528942321</v>
      </c>
      <c r="L303" s="24">
        <f t="shared" si="337"/>
        <v>28421.725785692011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H'!$B$136:$AV$256, 31)</f>
        <v>63.446731912078597</v>
      </c>
      <c r="S303" s="46">
        <f>VLOOKUP(I303, '[1]Lapse Rates'!$A$4:$F$24, 4)</f>
        <v>4.565131E-4</v>
      </c>
      <c r="T303" s="33">
        <f t="shared" si="347"/>
        <v>0.61606508838058704</v>
      </c>
      <c r="U303" s="33">
        <f t="shared" si="338"/>
        <v>3.9087316502874114E-2</v>
      </c>
      <c r="V303" s="39">
        <f t="shared" si="333"/>
        <v>2.8124178329839576E-4</v>
      </c>
      <c r="W303" s="32">
        <f t="shared" si="339"/>
        <v>0.57669653009441457</v>
      </c>
      <c r="X303" s="31"/>
      <c r="Y303" s="5">
        <f t="shared" si="344"/>
        <v>0</v>
      </c>
      <c r="Z303" s="5">
        <f t="shared" si="344"/>
        <v>3.7101226211035256</v>
      </c>
      <c r="AA303" s="5">
        <f t="shared" si="340"/>
        <v>0</v>
      </c>
      <c r="AB303" s="5">
        <f t="shared" si="325"/>
        <v>3.473033746222292</v>
      </c>
      <c r="AC303" s="32"/>
      <c r="AD303" s="5">
        <f t="shared" si="345"/>
        <v>149036.29862101347</v>
      </c>
      <c r="AE303" s="5">
        <f t="shared" si="327"/>
        <v>-1490.3629862101347</v>
      </c>
      <c r="AF303" s="5">
        <f t="shared" si="327"/>
        <v>-16390.710639903533</v>
      </c>
      <c r="AG303" s="5">
        <f t="shared" si="348"/>
        <v>-23539.515530209374</v>
      </c>
      <c r="AH303" s="5">
        <f t="shared" si="349"/>
        <v>107615.70946469044</v>
      </c>
      <c r="AI303" s="42">
        <f t="shared" si="343"/>
        <v>0</v>
      </c>
      <c r="AJ303" s="42">
        <f t="shared" si="346"/>
        <v>14474.62024880334</v>
      </c>
      <c r="AK303" s="42">
        <f t="shared" si="350"/>
        <v>122090.32971349379</v>
      </c>
    </row>
    <row r="304" spans="1:37" ht="15" x14ac:dyDescent="0.2">
      <c r="I304" s="2">
        <f t="shared" si="330"/>
        <v>19</v>
      </c>
      <c r="J304" s="11">
        <f t="shared" si="320"/>
        <v>258431.06528942319</v>
      </c>
      <c r="K304" s="11">
        <f t="shared" si="331"/>
        <v>2584.3106528942321</v>
      </c>
      <c r="L304" s="24">
        <f t="shared" si="337"/>
        <v>28421.725785692011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H'!$B$136:$AV$256, 31)</f>
        <v>71.112509826045383</v>
      </c>
      <c r="S304" s="46">
        <f>VLOOKUP(I304, '[1]Lapse Rates'!$A$4:$F$24, 4)</f>
        <v>3.5534066900000001E-2</v>
      </c>
      <c r="T304" s="33">
        <f t="shared" si="347"/>
        <v>0.57669653009441457</v>
      </c>
      <c r="U304" s="33">
        <f t="shared" si="338"/>
        <v>4.1010337662985334E-2</v>
      </c>
      <c r="V304" s="39">
        <f t="shared" si="333"/>
        <v>2.0492373081372792E-2</v>
      </c>
      <c r="W304" s="32">
        <f t="shared" si="339"/>
        <v>0.51519381935005648</v>
      </c>
      <c r="X304" s="31"/>
      <c r="Y304" s="5">
        <f t="shared" si="344"/>
        <v>0</v>
      </c>
      <c r="Z304" s="5">
        <f t="shared" si="344"/>
        <v>3.473033746222292</v>
      </c>
      <c r="AA304" s="5">
        <f t="shared" si="340"/>
        <v>0</v>
      </c>
      <c r="AB304" s="5">
        <f t="shared" si="325"/>
        <v>3.1026465863336514</v>
      </c>
      <c r="AC304" s="32"/>
      <c r="AD304" s="5">
        <f t="shared" si="345"/>
        <v>133142.08756516175</v>
      </c>
      <c r="AE304" s="5">
        <f t="shared" si="327"/>
        <v>-1331.4208756516175</v>
      </c>
      <c r="AF304" s="5">
        <f t="shared" si="327"/>
        <v>-14642.697460050653</v>
      </c>
      <c r="AG304" s="5">
        <f t="shared" si="348"/>
        <v>-24697.614640441996</v>
      </c>
      <c r="AH304" s="5">
        <f t="shared" si="349"/>
        <v>92470.354589017486</v>
      </c>
      <c r="AI304" s="42">
        <f t="shared" si="343"/>
        <v>0</v>
      </c>
      <c r="AJ304" s="42">
        <f t="shared" si="346"/>
        <v>12930.967106851449</v>
      </c>
      <c r="AK304" s="42">
        <f t="shared" si="350"/>
        <v>105401.32169586893</v>
      </c>
    </row>
    <row r="305" spans="1:39" ht="15" x14ac:dyDescent="0.2">
      <c r="I305" s="2">
        <f t="shared" si="330"/>
        <v>20</v>
      </c>
      <c r="J305" s="11">
        <f t="shared" si="320"/>
        <v>258431.06528942319</v>
      </c>
      <c r="K305" s="11">
        <f t="shared" si="331"/>
        <v>2584.3106528942321</v>
      </c>
      <c r="L305" s="24">
        <f t="shared" si="337"/>
        <v>28421.725785692011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H'!$B$136:$AV$256, 31)</f>
        <v>79.758536561156944</v>
      </c>
      <c r="S305" s="46">
        <f>VLOOKUP(I305, '[1]Lapse Rates'!$A$4:$F$24, 4)</f>
        <v>0</v>
      </c>
      <c r="T305" s="33">
        <f t="shared" si="347"/>
        <v>0.51519381935005648</v>
      </c>
      <c r="U305" s="33">
        <f t="shared" si="338"/>
        <v>4.1091105076713569E-2</v>
      </c>
      <c r="V305" s="39">
        <f t="shared" si="333"/>
        <v>0</v>
      </c>
      <c r="W305" s="32">
        <f t="shared" si="339"/>
        <v>0.47410271427334294</v>
      </c>
      <c r="X305" s="31"/>
      <c r="Y305" s="5">
        <f t="shared" si="344"/>
        <v>0</v>
      </c>
      <c r="Z305" s="5">
        <f t="shared" si="344"/>
        <v>3.1026465863336514</v>
      </c>
      <c r="AA305" s="5">
        <f t="shared" si="340"/>
        <v>0</v>
      </c>
      <c r="AB305" s="5">
        <f t="shared" si="325"/>
        <v>2.8551840351412103</v>
      </c>
      <c r="AC305" s="32"/>
      <c r="AD305" s="5">
        <f>$W305*J305</f>
        <v>122522.86950626703</v>
      </c>
      <c r="AE305" s="5">
        <f t="shared" si="327"/>
        <v>-1225.2286950626706</v>
      </c>
      <c r="AF305" s="5">
        <f t="shared" si="327"/>
        <v>-13474.817339329244</v>
      </c>
      <c r="AG305" s="5">
        <f t="shared" si="348"/>
        <v>-24746.255119244135</v>
      </c>
      <c r="AH305" s="5">
        <f t="shared" si="349"/>
        <v>83076.568352630988</v>
      </c>
      <c r="AI305" s="42">
        <f t="shared" si="343"/>
        <v>0</v>
      </c>
      <c r="AJ305" s="42">
        <f t="shared" si="346"/>
        <v>11899.602933209268</v>
      </c>
      <c r="AK305" s="42">
        <f t="shared" si="350"/>
        <v>94976.171285840261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4327293.944338494</v>
      </c>
      <c r="AE308" s="21">
        <f t="shared" ref="AE308:AK308" si="351">SUM(AE285:AE305)</f>
        <v>-141510.0497509462</v>
      </c>
      <c r="AF308" s="21">
        <f t="shared" si="351"/>
        <v>-455604.52770331269</v>
      </c>
      <c r="AG308" s="21">
        <f t="shared" si="351"/>
        <v>-290185.14055350603</v>
      </c>
      <c r="AH308" s="21">
        <f t="shared" si="351"/>
        <v>3439994.2263307297</v>
      </c>
      <c r="AI308" s="21">
        <f t="shared" si="351"/>
        <v>0</v>
      </c>
      <c r="AJ308" s="21">
        <f t="shared" si="351"/>
        <v>395423.75987809815</v>
      </c>
      <c r="AK308" s="21">
        <f t="shared" si="351"/>
        <v>3835417.9862088268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2176395.1459775176</v>
      </c>
      <c r="AE310" s="21">
        <f t="shared" ref="AE310:AK310" si="352">AE285+NPV($D$6,AE286:AE305)</f>
        <v>-120228.95868540976</v>
      </c>
      <c r="AF310" s="21">
        <f t="shared" si="352"/>
        <v>-221559.39307228956</v>
      </c>
      <c r="AG310" s="21">
        <f t="shared" si="352"/>
        <v>-98785.203048752956</v>
      </c>
      <c r="AH310" s="21">
        <f t="shared" si="352"/>
        <v>1735821.5911710649</v>
      </c>
      <c r="AI310" s="21">
        <f t="shared" si="352"/>
        <v>0</v>
      </c>
      <c r="AJ310" s="21">
        <f t="shared" si="352"/>
        <v>186503.14209408144</v>
      </c>
      <c r="AK310" s="21">
        <f t="shared" si="352"/>
        <v>1922324.7332651471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3222322.1149102305</v>
      </c>
      <c r="AE312" s="21">
        <f t="shared" ref="AE312:AK312" si="353">AE285+NPV($D$7,AE286:AE305)</f>
        <v>-130549.98721423086</v>
      </c>
      <c r="AF312" s="21">
        <f t="shared" si="353"/>
        <v>-335067.97701282211</v>
      </c>
      <c r="AG312" s="21">
        <f t="shared" si="353"/>
        <v>-186047.13668999539</v>
      </c>
      <c r="AH312" s="21">
        <f t="shared" si="353"/>
        <v>2570657.0139931827</v>
      </c>
      <c r="AI312" s="21">
        <f t="shared" si="353"/>
        <v>0</v>
      </c>
      <c r="AJ312" s="21">
        <f t="shared" si="353"/>
        <v>288098.56859286141</v>
      </c>
      <c r="AK312" s="21">
        <f t="shared" si="353"/>
        <v>2858755.582586044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252923.47307560223</v>
      </c>
    </row>
    <row r="315" spans="1:39" ht="15" x14ac:dyDescent="0.2">
      <c r="G315" s="58" t="s">
        <v>119</v>
      </c>
      <c r="H315" s="57"/>
      <c r="I315" s="57"/>
      <c r="J315" s="11">
        <f>H$314</f>
        <v>252923.47307560223</v>
      </c>
      <c r="K315" s="11">
        <f>J315*$C$10</f>
        <v>101169.38923024089</v>
      </c>
      <c r="L315" s="24">
        <f>$C$324</f>
        <v>35586.265942540835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252923.47307560223</v>
      </c>
      <c r="AE315" s="5">
        <f>-$W315*K315</f>
        <v>-101169.38923024089</v>
      </c>
      <c r="AF315" s="5">
        <f>-$W315*L315</f>
        <v>-35586.265942540835</v>
      </c>
      <c r="AG315" s="5"/>
      <c r="AH315" s="5">
        <f>SUM(AD315:AG315)</f>
        <v>116167.8179028205</v>
      </c>
      <c r="AI315" s="42">
        <f>Y315-AA315</f>
        <v>0</v>
      </c>
      <c r="AJ315" s="42"/>
      <c r="AK315" s="42">
        <f>SUM(AH315:AJ315)</f>
        <v>116167.8179028205</v>
      </c>
      <c r="AL315" s="6" t="s">
        <v>39</v>
      </c>
      <c r="AM315" s="36">
        <f>AK342</f>
        <v>2869223.4224961959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252923.47307560223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H'!$B$136:$AV$256, 34)</f>
        <v>8.6473976557426013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8.647397655742602E-3</v>
      </c>
      <c r="V316" s="39">
        <f>MIN(S316*T316,T316-U316)</f>
        <v>2.6703721500000001E-3</v>
      </c>
      <c r="W316" s="32">
        <f>T316-SUM(U316:V316)</f>
        <v>0.98868223019425738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5.9541311080765746</v>
      </c>
      <c r="AC316" s="32"/>
      <c r="AD316" s="5">
        <f t="shared" ref="AD316:AD318" si="362">$W316*J316</f>
        <v>250060.94342886363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-5207.7136428202111</v>
      </c>
      <c r="AH316" s="5">
        <f t="shared" ref="AH316:AH324" si="364">SUM(AD316:AG316)</f>
        <v>244853.2297860434</v>
      </c>
      <c r="AI316" s="42">
        <f>-M316*$W315*(N316-N315)/1000</f>
        <v>0</v>
      </c>
      <c r="AJ316" s="42">
        <f>$D$6*SUM(Y316:Z316,AD316:AE316)</f>
        <v>24531.569337020523</v>
      </c>
      <c r="AK316" s="42">
        <f t="shared" ref="AK316" si="365">SUM(AH316:AJ316)</f>
        <v>269384.79912306392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252923.47307560223</v>
      </c>
      <c r="K317" s="11">
        <f t="shared" ref="K317:K335" si="367">J317*$C$11</f>
        <v>2529.2347307560226</v>
      </c>
      <c r="L317" s="24">
        <f>$C$325</f>
        <v>27998.561750272769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H'!$B$136:$AV$256, 34)</f>
        <v>9.5369505742656173</v>
      </c>
      <c r="S317" s="46">
        <f>VLOOKUP(I317, '[1]Lapse Rates'!$A$4:$F$24, 4)</f>
        <v>2.4152155999999998E-3</v>
      </c>
      <c r="T317" s="33">
        <f t="shared" ref="T317:T319" si="368">W316</f>
        <v>0.98868223019425738</v>
      </c>
      <c r="U317" s="33">
        <f>T317*R317/1000</f>
        <v>9.4290135630173341E-3</v>
      </c>
      <c r="V317" s="39">
        <f t="shared" ref="V317:V335" si="369">MIN(S317*T317,T317-U317)</f>
        <v>2.3878807458079612E-3</v>
      </c>
      <c r="W317" s="32">
        <f>T317-SUM(U317:V317)</f>
        <v>0.97686533588543212</v>
      </c>
      <c r="X317" s="32"/>
      <c r="Y317" s="5">
        <f t="shared" ref="Y317:Z332" si="370">AA316</f>
        <v>0</v>
      </c>
      <c r="Z317" s="5">
        <f t="shared" si="370"/>
        <v>5.9541311080765746</v>
      </c>
      <c r="AA317" s="5">
        <f>O317*W317</f>
        <v>0</v>
      </c>
      <c r="AB317" s="5">
        <f t="shared" si="361"/>
        <v>5.8829663436494792</v>
      </c>
      <c r="AC317" s="32"/>
      <c r="AD317" s="5">
        <f t="shared" si="362"/>
        <v>247072.17347930823</v>
      </c>
      <c r="AE317" s="5">
        <f t="shared" si="363"/>
        <v>-2470.7217347930823</v>
      </c>
      <c r="AF317" s="5">
        <f t="shared" si="363"/>
        <v>-27350.824428489221</v>
      </c>
      <c r="AG317" s="5">
        <f t="shared" ref="AG317:AG320" si="371">-U317*M317</f>
        <v>-5678.4254090423665</v>
      </c>
      <c r="AH317" s="5">
        <f t="shared" si="364"/>
        <v>211572.20190698357</v>
      </c>
      <c r="AI317" s="42">
        <f>-M317*($W316*N317-$W315*N316)/1000</f>
        <v>0</v>
      </c>
      <c r="AJ317" s="42">
        <f t="shared" ref="AJ317:AJ318" si="372">$D$6*SUM(Y317:Z317,AD317:AE317)</f>
        <v>23995.98651639864</v>
      </c>
      <c r="AK317" s="42">
        <f>SUM(AH317:AJ317)</f>
        <v>235568.18842338221</v>
      </c>
      <c r="AL317" s="48" t="s">
        <v>59</v>
      </c>
      <c r="AM317" s="54">
        <f>AK342/AD342</f>
        <v>0.89207698034558114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252923.47307560223</v>
      </c>
      <c r="K318" s="11">
        <f t="shared" si="367"/>
        <v>2529.2347307560226</v>
      </c>
      <c r="L318" s="24">
        <f t="shared" ref="L318:L335" si="373">$C$325</f>
        <v>27998.561750272769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H'!$B$136:$AV$256, 34)</f>
        <v>10.491859017536283</v>
      </c>
      <c r="S318" s="46">
        <f>VLOOKUP(I318, '[1]Lapse Rates'!$A$4:$F$24, 4)</f>
        <v>2.3963082999999999E-3</v>
      </c>
      <c r="T318" s="33">
        <f t="shared" si="368"/>
        <v>0.97686533588543212</v>
      </c>
      <c r="U318" s="33">
        <f t="shared" ref="U318:U335" si="374">T318*R318/1000</f>
        <v>1.0249133383228182E-2</v>
      </c>
      <c r="V318" s="39">
        <f t="shared" si="369"/>
        <v>2.3408705123645489E-3</v>
      </c>
      <c r="W318" s="32">
        <f t="shared" ref="W318:W335" si="375">T318-SUM(U318:V318)</f>
        <v>0.96427533198983939</v>
      </c>
      <c r="X318" s="32"/>
      <c r="Y318" s="5">
        <f t="shared" si="370"/>
        <v>0</v>
      </c>
      <c r="Z318" s="5">
        <f t="shared" si="370"/>
        <v>5.8829663436494792</v>
      </c>
      <c r="AA318" s="5">
        <f t="shared" ref="AA318:AA335" si="376">O318*W318</f>
        <v>0</v>
      </c>
      <c r="AB318" s="5">
        <f t="shared" si="361"/>
        <v>5.80714568908909</v>
      </c>
      <c r="AC318" s="32"/>
      <c r="AD318" s="5">
        <f t="shared" si="362"/>
        <v>243887.86596799956</v>
      </c>
      <c r="AE318" s="5">
        <f t="shared" si="363"/>
        <v>-2438.878659679996</v>
      </c>
      <c r="AF318" s="5">
        <f>-$W318*L318</f>
        <v>-26998.322426982293</v>
      </c>
      <c r="AG318" s="5">
        <f t="shared" si="371"/>
        <v>-6172.325348248125</v>
      </c>
      <c r="AH318" s="5">
        <f t="shared" si="364"/>
        <v>208278.33953308917</v>
      </c>
      <c r="AI318" s="42">
        <f>-M318*($W317*N318-$W316*N317)/1000</f>
        <v>0</v>
      </c>
      <c r="AJ318" s="42">
        <f t="shared" si="372"/>
        <v>23686.722773944464</v>
      </c>
      <c r="AK318" s="42">
        <f t="shared" ref="AK318:AK325" si="377">SUM(AH318:AJ318)</f>
        <v>231965.06230703363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252923.47307560223</v>
      </c>
      <c r="K319" s="11">
        <f t="shared" si="367"/>
        <v>2529.2347307560226</v>
      </c>
      <c r="L319" s="24">
        <f t="shared" si="373"/>
        <v>27998.561750272769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H'!$B$136:$AV$256, 34)</f>
        <v>11.513018440742629</v>
      </c>
      <c r="S319" s="46">
        <f>VLOOKUP(I319, '[1]Lapse Rates'!$A$4:$F$24, 4)</f>
        <v>2.1941491999999999E-3</v>
      </c>
      <c r="T319" s="33">
        <f t="shared" si="368"/>
        <v>0.96427533198983939</v>
      </c>
      <c r="U319" s="33">
        <f t="shared" si="374"/>
        <v>1.1101719679152241E-2</v>
      </c>
      <c r="V319" s="39">
        <f t="shared" si="369"/>
        <v>2.1157639482652403E-3</v>
      </c>
      <c r="W319" s="32">
        <f t="shared" si="375"/>
        <v>0.95105784836242191</v>
      </c>
      <c r="X319" s="32"/>
      <c r="Y319" s="5">
        <f>AA318</f>
        <v>0</v>
      </c>
      <c r="Z319" s="5">
        <f t="shared" si="370"/>
        <v>5.80714568908909</v>
      </c>
      <c r="AA319" s="5">
        <f t="shared" si="376"/>
        <v>0</v>
      </c>
      <c r="AB319" s="5">
        <f t="shared" si="361"/>
        <v>5.7275461696145298</v>
      </c>
      <c r="AC319" s="32"/>
      <c r="AD319" s="5">
        <f>$W319*J319</f>
        <v>240544.8541036332</v>
      </c>
      <c r="AE319" s="5">
        <f t="shared" si="363"/>
        <v>-2405.4485410363322</v>
      </c>
      <c r="AF319" s="5">
        <f t="shared" si="363"/>
        <v>-26628.251895456826</v>
      </c>
      <c r="AG319" s="5">
        <f t="shared" si="371"/>
        <v>-6685.777540656175</v>
      </c>
      <c r="AH319" s="5">
        <f t="shared" si="364"/>
        <v>204825.37612648384</v>
      </c>
      <c r="AI319" s="42">
        <f t="shared" ref="AI319:AI335" si="379">-M319*($W318*N319-$W317*N318)/1000</f>
        <v>0</v>
      </c>
      <c r="AJ319" s="42">
        <f>$D$6*SUM(Y319:Z319,AD319:AE319)</f>
        <v>23362.045366682854</v>
      </c>
      <c r="AK319" s="42">
        <f t="shared" si="377"/>
        <v>228187.42149316671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252923.47307560223</v>
      </c>
      <c r="K320" s="11">
        <f t="shared" si="367"/>
        <v>2529.2347307560226</v>
      </c>
      <c r="L320" s="24">
        <f t="shared" si="373"/>
        <v>27998.561750272769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H'!$B$136:$AV$256, 34)</f>
        <v>12.665563141415655</v>
      </c>
      <c r="S320" s="46">
        <f>VLOOKUP(I320, '[1]Lapse Rates'!$A$4:$F$24, 4)</f>
        <v>1.9313649E-3</v>
      </c>
      <c r="T320" s="33">
        <f>W319</f>
        <v>0.95105784836242191</v>
      </c>
      <c r="U320" s="33">
        <f t="shared" si="374"/>
        <v>1.2045683229573169E-2</v>
      </c>
      <c r="V320" s="39">
        <f t="shared" si="369"/>
        <v>1.8368397461967041E-3</v>
      </c>
      <c r="W320" s="32">
        <f t="shared" si="375"/>
        <v>0.93717532538665205</v>
      </c>
      <c r="X320" s="32"/>
      <c r="Y320" s="5">
        <f t="shared" ref="Y320:Z335" si="380">AA319</f>
        <v>0</v>
      </c>
      <c r="Z320" s="5">
        <f t="shared" si="370"/>
        <v>5.7275461696145298</v>
      </c>
      <c r="AA320" s="5">
        <f t="shared" si="376"/>
        <v>0</v>
      </c>
      <c r="AB320" s="5">
        <f t="shared" si="361"/>
        <v>5.6439415903227808</v>
      </c>
      <c r="AC320" s="32"/>
      <c r="AD320" s="5">
        <f t="shared" ref="AD320:AD334" si="381">$W320*J320</f>
        <v>237033.63817754964</v>
      </c>
      <c r="AE320" s="5">
        <f t="shared" si="363"/>
        <v>-2370.3363817754966</v>
      </c>
      <c r="AF320" s="5">
        <f t="shared" si="363"/>
        <v>-26239.561218670151</v>
      </c>
      <c r="AG320" s="5">
        <f t="shared" si="371"/>
        <v>-7254.2597656626203</v>
      </c>
      <c r="AH320" s="5">
        <f t="shared" si="364"/>
        <v>201169.48081144135</v>
      </c>
      <c r="AI320" s="42">
        <f t="shared" si="379"/>
        <v>0</v>
      </c>
      <c r="AJ320" s="42">
        <f t="shared" ref="AJ320:AJ335" si="382">$D$6*SUM(Y320:Z320,AD320:AE320)</f>
        <v>23021.031778444685</v>
      </c>
      <c r="AK320" s="42">
        <f t="shared" si="377"/>
        <v>224190.51258988603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252923.47307560223</v>
      </c>
      <c r="K321" s="11">
        <f t="shared" si="367"/>
        <v>2529.2347307560226</v>
      </c>
      <c r="L321" s="24">
        <f t="shared" si="373"/>
        <v>27998.561750272769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H'!$B$136:$AV$256, 34)</f>
        <v>14.1171570617106</v>
      </c>
      <c r="S321" s="46">
        <f>VLOOKUP(I321, '[1]Lapse Rates'!$A$4:$F$24, 4)</f>
        <v>1.9726812000000001E-3</v>
      </c>
      <c r="T321" s="33">
        <f t="shared" ref="T321:T335" si="383">W320</f>
        <v>0.93717532538665205</v>
      </c>
      <c r="U321" s="33">
        <f t="shared" si="374"/>
        <v>1.3230251262843105E-2</v>
      </c>
      <c r="V321" s="39">
        <f t="shared" si="369"/>
        <v>1.8487481454941314E-3</v>
      </c>
      <c r="W321" s="32">
        <f t="shared" si="375"/>
        <v>0.92209632597831481</v>
      </c>
      <c r="X321" s="32"/>
      <c r="Y321" s="5">
        <f t="shared" si="380"/>
        <v>0</v>
      </c>
      <c r="Z321" s="5">
        <f t="shared" si="370"/>
        <v>5.6439415903227808</v>
      </c>
      <c r="AA321" s="5">
        <f t="shared" si="376"/>
        <v>0</v>
      </c>
      <c r="AB321" s="5">
        <f t="shared" si="361"/>
        <v>5.5531314829759451</v>
      </c>
      <c r="AC321" s="32"/>
      <c r="AD321" s="5">
        <f t="shared" si="381"/>
        <v>233219.80527668804</v>
      </c>
      <c r="AE321" s="5">
        <f t="shared" si="363"/>
        <v>-2332.1980527668807</v>
      </c>
      <c r="AF321" s="5">
        <f t="shared" si="363"/>
        <v>-25817.370922603495</v>
      </c>
      <c r="AG321" s="5">
        <f>-U321*M321</f>
        <v>-7967.6409877707401</v>
      </c>
      <c r="AH321" s="5">
        <f t="shared" si="364"/>
        <v>197102.59531354692</v>
      </c>
      <c r="AI321" s="42">
        <f t="shared" si="379"/>
        <v>0</v>
      </c>
      <c r="AJ321" s="42">
        <f t="shared" si="382"/>
        <v>22650.627939336679</v>
      </c>
      <c r="AK321" s="42">
        <f t="shared" si="377"/>
        <v>219753.22325288359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252923.47307560223</v>
      </c>
      <c r="K322" s="11">
        <f t="shared" si="367"/>
        <v>2529.2347307560226</v>
      </c>
      <c r="L322" s="24">
        <f t="shared" si="373"/>
        <v>27998.561750272769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H'!$B$136:$AV$256, 34)</f>
        <v>15.628875830924846</v>
      </c>
      <c r="S322" s="46">
        <f>VLOOKUP(I322, '[1]Lapse Rates'!$A$4:$F$24, 4)</f>
        <v>1.7228968999999999E-3</v>
      </c>
      <c r="T322" s="33">
        <f t="shared" si="383"/>
        <v>0.92209632597831481</v>
      </c>
      <c r="U322" s="33">
        <f t="shared" si="374"/>
        <v>1.4411328982867082E-2</v>
      </c>
      <c r="V322" s="39">
        <f t="shared" si="369"/>
        <v>1.588676901529428E-3</v>
      </c>
      <c r="W322" s="32">
        <f t="shared" si="375"/>
        <v>0.90609632009391827</v>
      </c>
      <c r="X322" s="32"/>
      <c r="Y322" s="5">
        <f t="shared" si="380"/>
        <v>0</v>
      </c>
      <c r="Z322" s="5">
        <f t="shared" si="370"/>
        <v>5.5531314829759451</v>
      </c>
      <c r="AA322" s="5">
        <f t="shared" si="376"/>
        <v>0</v>
      </c>
      <c r="AB322" s="5">
        <f t="shared" si="361"/>
        <v>5.4567748075384026</v>
      </c>
      <c r="AC322" s="32"/>
      <c r="AD322" s="5">
        <f t="shared" si="381"/>
        <v>229173.0282191764</v>
      </c>
      <c r="AE322" s="5">
        <f t="shared" si="363"/>
        <v>-2291.7302821917642</v>
      </c>
      <c r="AF322" s="5">
        <f t="shared" si="363"/>
        <v>-25369.393769844493</v>
      </c>
      <c r="AG322" s="5">
        <f t="shared" ref="AG322:AG335" si="384">-U322*M322</f>
        <v>-8678.9202420230595</v>
      </c>
      <c r="AH322" s="5">
        <f t="shared" si="364"/>
        <v>192832.98392511706</v>
      </c>
      <c r="AI322" s="42">
        <f t="shared" si="379"/>
        <v>0</v>
      </c>
      <c r="AJ322" s="42">
        <f t="shared" si="382"/>
        <v>22257.600089816675</v>
      </c>
      <c r="AK322" s="42">
        <f t="shared" si="377"/>
        <v>215090.58401493373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252923.47307560223</v>
      </c>
      <c r="K323" s="11">
        <f t="shared" si="367"/>
        <v>2529.2347307560226</v>
      </c>
      <c r="L323" s="24">
        <f t="shared" si="373"/>
        <v>27998.561750272769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H'!$B$136:$AV$256, 34)</f>
        <v>17.376072868052468</v>
      </c>
      <c r="S323" s="46">
        <f>VLOOKUP(I323, '[1]Lapse Rates'!$A$4:$F$24, 4)</f>
        <v>1.5750323E-3</v>
      </c>
      <c r="T323" s="33">
        <f t="shared" si="383"/>
        <v>0.90609632009391827</v>
      </c>
      <c r="U323" s="33">
        <f t="shared" si="374"/>
        <v>1.5744395683426119E-2</v>
      </c>
      <c r="V323" s="39">
        <f t="shared" si="369"/>
        <v>1.4271309710590602E-3</v>
      </c>
      <c r="W323" s="32">
        <f t="shared" si="375"/>
        <v>0.88892479343943309</v>
      </c>
      <c r="X323" s="32"/>
      <c r="Y323" s="5">
        <f t="shared" si="380"/>
        <v>0</v>
      </c>
      <c r="Z323" s="5">
        <f t="shared" si="370"/>
        <v>5.4567748075384026</v>
      </c>
      <c r="AA323" s="5">
        <f t="shared" si="376"/>
        <v>0</v>
      </c>
      <c r="AB323" s="5">
        <f t="shared" si="361"/>
        <v>5.3533628942823634</v>
      </c>
      <c r="AC323" s="32"/>
      <c r="AD323" s="5">
        <f t="shared" si="381"/>
        <v>224829.94605971372</v>
      </c>
      <c r="AE323" s="5">
        <f t="shared" si="363"/>
        <v>-2248.2994605971376</v>
      </c>
      <c r="AF323" s="5">
        <f t="shared" si="363"/>
        <v>-24888.615720462432</v>
      </c>
      <c r="AG323" s="5">
        <f t="shared" si="384"/>
        <v>-9481.7316680340282</v>
      </c>
      <c r="AH323" s="5">
        <f t="shared" si="364"/>
        <v>188211.29921062014</v>
      </c>
      <c r="AI323" s="42">
        <f t="shared" si="379"/>
        <v>0</v>
      </c>
      <c r="AJ323" s="42">
        <f t="shared" si="382"/>
        <v>21835.794840981958</v>
      </c>
      <c r="AK323" s="42">
        <f t="shared" si="377"/>
        <v>210047.09405160209</v>
      </c>
    </row>
    <row r="324" spans="1:37" ht="15" x14ac:dyDescent="0.2">
      <c r="A324" s="12"/>
      <c r="B324" s="13">
        <v>1</v>
      </c>
      <c r="C324" s="10">
        <f>$H$314*0.14+$B$327</f>
        <v>35586.265942540835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252923.47307560223</v>
      </c>
      <c r="K324" s="11">
        <f t="shared" si="367"/>
        <v>2529.2347307560226</v>
      </c>
      <c r="L324" s="24">
        <f t="shared" si="373"/>
        <v>27998.561750272769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H'!$B$136:$AV$256, 34)</f>
        <v>19.396620518773101</v>
      </c>
      <c r="S324" s="46">
        <f>VLOOKUP(I324, '[1]Lapse Rates'!$A$4:$F$24, 4)</f>
        <v>1.4424080000000001E-3</v>
      </c>
      <c r="T324" s="33">
        <f t="shared" si="383"/>
        <v>0.88892479343943309</v>
      </c>
      <c r="U324" s="33">
        <f t="shared" si="374"/>
        <v>1.724213688807345E-2</v>
      </c>
      <c r="V324" s="39">
        <f t="shared" si="369"/>
        <v>1.2821922334553858E-3</v>
      </c>
      <c r="W324" s="32">
        <f t="shared" si="375"/>
        <v>0.8704004643179043</v>
      </c>
      <c r="X324" s="32"/>
      <c r="Y324" s="5">
        <f t="shared" si="380"/>
        <v>0</v>
      </c>
      <c r="Z324" s="5">
        <f t="shared" si="370"/>
        <v>5.3533628942823634</v>
      </c>
      <c r="AA324" s="5">
        <f t="shared" si="376"/>
        <v>0</v>
      </c>
      <c r="AB324" s="5">
        <f t="shared" si="361"/>
        <v>5.2418040122570719</v>
      </c>
      <c r="AC324" s="32"/>
      <c r="AD324" s="5">
        <f t="shared" si="381"/>
        <v>220144.70840190115</v>
      </c>
      <c r="AE324" s="5">
        <f t="shared" si="363"/>
        <v>-2201.4470840190115</v>
      </c>
      <c r="AF324" s="5">
        <f t="shared" si="363"/>
        <v>-24369.961147670932</v>
      </c>
      <c r="AG324" s="5">
        <f t="shared" si="384"/>
        <v>-10383.714855967586</v>
      </c>
      <c r="AH324" s="5">
        <f t="shared" si="364"/>
        <v>183189.58531424362</v>
      </c>
      <c r="AI324" s="42">
        <f t="shared" si="379"/>
        <v>0</v>
      </c>
      <c r="AJ324" s="42">
        <f t="shared" si="382"/>
        <v>21380.759100184168</v>
      </c>
      <c r="AK324" s="42">
        <f t="shared" si="377"/>
        <v>204570.34441442779</v>
      </c>
    </row>
    <row r="325" spans="1:37" ht="15" x14ac:dyDescent="0.2">
      <c r="A325" s="12"/>
      <c r="B325" s="70" t="s">
        <v>49</v>
      </c>
      <c r="C325" s="10">
        <f>$H$314*0.11+$B$327</f>
        <v>27998.561750272769</v>
      </c>
      <c r="D325" s="1"/>
      <c r="E325" s="1"/>
      <c r="F325" s="1"/>
      <c r="I325" s="2">
        <f t="shared" si="366"/>
        <v>10</v>
      </c>
      <c r="J325" s="11">
        <f t="shared" si="356"/>
        <v>252923.47307560223</v>
      </c>
      <c r="K325" s="11">
        <f t="shared" si="367"/>
        <v>2529.2347307560226</v>
      </c>
      <c r="L325" s="24">
        <f t="shared" si="373"/>
        <v>27998.561750272769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H'!$B$136:$AV$256, 34)</f>
        <v>21.806897189389769</v>
      </c>
      <c r="S325" s="46">
        <f>VLOOKUP(I325, '[1]Lapse Rates'!$A$4:$F$24, 4)</f>
        <v>1.4007732E-3</v>
      </c>
      <c r="T325" s="33">
        <f t="shared" si="383"/>
        <v>0.8704004643179043</v>
      </c>
      <c r="U325" s="33">
        <f t="shared" si="374"/>
        <v>1.8980733438977659E-2</v>
      </c>
      <c r="V325" s="39">
        <f t="shared" si="369"/>
        <v>1.2192336436840766E-3</v>
      </c>
      <c r="W325" s="32">
        <f t="shared" si="375"/>
        <v>0.8502004972352426</v>
      </c>
      <c r="X325" s="32"/>
      <c r="Y325" s="5">
        <f t="shared" si="380"/>
        <v>0</v>
      </c>
      <c r="Z325" s="5">
        <f t="shared" si="370"/>
        <v>5.2418040122570719</v>
      </c>
      <c r="AA325" s="5">
        <f t="shared" si="376"/>
        <v>0</v>
      </c>
      <c r="AB325" s="5">
        <f t="shared" si="361"/>
        <v>5.120153952494829</v>
      </c>
      <c r="AC325" s="32"/>
      <c r="AD325" s="5">
        <f t="shared" si="381"/>
        <v>215035.66257134153</v>
      </c>
      <c r="AE325" s="5">
        <f t="shared" si="363"/>
        <v>-2150.3566257134153</v>
      </c>
      <c r="AF325" s="5">
        <f t="shared" si="363"/>
        <v>-23804.391121953551</v>
      </c>
      <c r="AG325" s="5">
        <f t="shared" si="384"/>
        <v>-11430.748118222076</v>
      </c>
      <c r="AH325" s="5">
        <f>SUM(AD325:AG325)</f>
        <v>177650.16670545249</v>
      </c>
      <c r="AI325" s="42">
        <f t="shared" si="379"/>
        <v>0</v>
      </c>
      <c r="AJ325" s="42">
        <f t="shared" si="382"/>
        <v>20884.56273423972</v>
      </c>
      <c r="AK325" s="42">
        <f t="shared" si="377"/>
        <v>198534.72943969222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252923.47307560223</v>
      </c>
      <c r="K326" s="11">
        <f t="shared" si="367"/>
        <v>2529.2347307560226</v>
      </c>
      <c r="L326" s="24">
        <f t="shared" si="373"/>
        <v>27998.561750272769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H'!$B$136:$AV$256, 34)</f>
        <v>24.594847068958988</v>
      </c>
      <c r="S326" s="46">
        <f>VLOOKUP(I326, '[1]Lapse Rates'!$A$4:$F$24, 4)</f>
        <v>1.2298243999999999E-3</v>
      </c>
      <c r="T326" s="33">
        <f t="shared" si="383"/>
        <v>0.8502004972352426</v>
      </c>
      <c r="U326" s="33">
        <f t="shared" si="374"/>
        <v>2.0910551207453679E-2</v>
      </c>
      <c r="V326" s="39">
        <f t="shared" si="369"/>
        <v>1.0455973163920338E-3</v>
      </c>
      <c r="W326" s="32">
        <f t="shared" si="375"/>
        <v>0.82824434871139685</v>
      </c>
      <c r="X326" s="31"/>
      <c r="Y326" s="5">
        <f t="shared" si="380"/>
        <v>0</v>
      </c>
      <c r="Z326" s="5">
        <f t="shared" si="370"/>
        <v>5.120153952494829</v>
      </c>
      <c r="AA326" s="5">
        <f t="shared" si="376"/>
        <v>0</v>
      </c>
      <c r="AB326" s="5">
        <f t="shared" si="361"/>
        <v>4.9879276588011576</v>
      </c>
      <c r="AC326" s="32"/>
      <c r="AD326" s="5">
        <f t="shared" si="381"/>
        <v>209482.43723132668</v>
      </c>
      <c r="AE326" s="5">
        <f t="shared" si="363"/>
        <v>-2094.8243723132673</v>
      </c>
      <c r="AF326" s="5">
        <f t="shared" si="363"/>
        <v>-23189.650541710496</v>
      </c>
      <c r="AG326" s="5">
        <f t="shared" si="384"/>
        <v>-12592.940343113622</v>
      </c>
      <c r="AH326" s="5">
        <f t="shared" ref="AH326:AH335" si="385">SUM(AD326:AG326)</f>
        <v>171605.02197418929</v>
      </c>
      <c r="AI326" s="42">
        <f t="shared" si="379"/>
        <v>0</v>
      </c>
      <c r="AJ326" s="42">
        <f t="shared" si="382"/>
        <v>20345.227108571959</v>
      </c>
      <c r="AK326" s="42">
        <f t="shared" ref="AK326:AK335" si="386">SUM(AH326:AJ326)</f>
        <v>191950.24908276126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252923.47307560223</v>
      </c>
      <c r="K327" s="11">
        <f t="shared" si="367"/>
        <v>2529.2347307560226</v>
      </c>
      <c r="L327" s="24">
        <f t="shared" si="373"/>
        <v>27998.561750272769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H'!$B$136:$AV$256, 34)</f>
        <v>27.807409481867651</v>
      </c>
      <c r="S327" s="46">
        <f>VLOOKUP(I327, '[1]Lapse Rates'!$A$4:$F$24, 4)</f>
        <v>1.0984558E-3</v>
      </c>
      <c r="T327" s="33">
        <f t="shared" si="383"/>
        <v>0.82824434871139685</v>
      </c>
      <c r="U327" s="33">
        <f t="shared" si="374"/>
        <v>2.3031329755660593E-2</v>
      </c>
      <c r="V327" s="39">
        <f t="shared" si="369"/>
        <v>9.0978980865925635E-4</v>
      </c>
      <c r="W327" s="32">
        <f t="shared" si="375"/>
        <v>0.80430322914707697</v>
      </c>
      <c r="X327" s="31"/>
      <c r="Y327" s="5">
        <f t="shared" si="380"/>
        <v>0</v>
      </c>
      <c r="Z327" s="5">
        <f t="shared" si="370"/>
        <v>4.9879276588011576</v>
      </c>
      <c r="AA327" s="5">
        <f t="shared" si="376"/>
        <v>0</v>
      </c>
      <c r="AB327" s="5">
        <f t="shared" si="361"/>
        <v>4.84374729386015</v>
      </c>
      <c r="AC327" s="32"/>
      <c r="AD327" s="5">
        <f t="shared" si="381"/>
        <v>203427.16612180066</v>
      </c>
      <c r="AE327" s="5">
        <f t="shared" si="363"/>
        <v>-2034.2716612180068</v>
      </c>
      <c r="AF327" s="5">
        <f t="shared" si="363"/>
        <v>-22519.333627218224</v>
      </c>
      <c r="AG327" s="5">
        <f t="shared" si="384"/>
        <v>-13870.134687421723</v>
      </c>
      <c r="AH327" s="5">
        <f t="shared" si="385"/>
        <v>165003.42614594271</v>
      </c>
      <c r="AI327" s="42">
        <f t="shared" si="379"/>
        <v>0</v>
      </c>
      <c r="AJ327" s="42">
        <f t="shared" si="382"/>
        <v>19757.13226228649</v>
      </c>
      <c r="AK327" s="42">
        <f t="shared" si="386"/>
        <v>184760.5584082292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252923.47307560223</v>
      </c>
      <c r="K328" s="11">
        <f t="shared" si="367"/>
        <v>2529.2347307560226</v>
      </c>
      <c r="L328" s="24">
        <f t="shared" si="373"/>
        <v>27998.561750272769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H'!$B$136:$AV$256, 34)</f>
        <v>31.530229106652584</v>
      </c>
      <c r="S328" s="46">
        <f>VLOOKUP(I328, '[1]Lapse Rates'!$A$4:$F$24, 4)</f>
        <v>9.9047419999999994E-4</v>
      </c>
      <c r="T328" s="33">
        <f t="shared" si="383"/>
        <v>0.80430322914707697</v>
      </c>
      <c r="U328" s="33">
        <f t="shared" si="374"/>
        <v>2.5359865086227829E-2</v>
      </c>
      <c r="V328" s="39">
        <f t="shared" si="369"/>
        <v>7.9664159744686765E-4</v>
      </c>
      <c r="W328" s="32">
        <f t="shared" si="375"/>
        <v>0.77814672246340222</v>
      </c>
      <c r="X328" s="31"/>
      <c r="Y328" s="5">
        <f t="shared" si="380"/>
        <v>0</v>
      </c>
      <c r="Z328" s="5">
        <f t="shared" si="370"/>
        <v>4.84374729386015</v>
      </c>
      <c r="AA328" s="5">
        <f t="shared" si="376"/>
        <v>0</v>
      </c>
      <c r="AB328" s="5">
        <f t="shared" si="361"/>
        <v>4.6862252252241223</v>
      </c>
      <c r="AC328" s="32"/>
      <c r="AD328" s="5">
        <f t="shared" si="381"/>
        <v>196811.57160784042</v>
      </c>
      <c r="AE328" s="5">
        <f t="shared" si="363"/>
        <v>-1968.1157160784046</v>
      </c>
      <c r="AF328" s="5">
        <f t="shared" si="363"/>
        <v>-21786.989059663934</v>
      </c>
      <c r="AG328" s="5">
        <f t="shared" si="384"/>
        <v>-15272.4461910139</v>
      </c>
      <c r="AH328" s="5">
        <f t="shared" si="385"/>
        <v>157784.02064108418</v>
      </c>
      <c r="AI328" s="42">
        <f t="shared" si="379"/>
        <v>0</v>
      </c>
      <c r="AJ328" s="42">
        <f t="shared" si="382"/>
        <v>19114.618194591385</v>
      </c>
      <c r="AK328" s="42">
        <f t="shared" si="386"/>
        <v>176898.63883567555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252923.47307560223</v>
      </c>
      <c r="K329" s="11">
        <f t="shared" si="367"/>
        <v>2529.2347307560226</v>
      </c>
      <c r="L329" s="24">
        <f t="shared" si="373"/>
        <v>27998.561750272769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H'!$B$136:$AV$256, 34)</f>
        <v>35.710784272918161</v>
      </c>
      <c r="S329" s="46">
        <f>VLOOKUP(I329, '[1]Lapse Rates'!$A$4:$F$24, 4)</f>
        <v>9.2791330000000004E-4</v>
      </c>
      <c r="T329" s="33">
        <f t="shared" si="383"/>
        <v>0.77814672246340222</v>
      </c>
      <c r="U329" s="33">
        <f t="shared" si="374"/>
        <v>2.7788229738568877E-2</v>
      </c>
      <c r="V329" s="39">
        <f t="shared" si="369"/>
        <v>7.2205269312519975E-4</v>
      </c>
      <c r="W329" s="32">
        <f t="shared" si="375"/>
        <v>0.74963644003170815</v>
      </c>
      <c r="X329" s="31"/>
      <c r="Y329" s="5">
        <f t="shared" si="380"/>
        <v>0</v>
      </c>
      <c r="Z329" s="5">
        <f t="shared" si="370"/>
        <v>4.6862252252241223</v>
      </c>
      <c r="AA329" s="5">
        <f t="shared" si="376"/>
        <v>0</v>
      </c>
      <c r="AB329" s="5">
        <f t="shared" si="361"/>
        <v>4.5145280364385556</v>
      </c>
      <c r="AC329" s="32"/>
      <c r="AD329" s="5">
        <f t="shared" si="381"/>
        <v>189600.65195685005</v>
      </c>
      <c r="AE329" s="5">
        <f t="shared" si="363"/>
        <v>-1896.0065195685006</v>
      </c>
      <c r="AF329" s="5">
        <f t="shared" si="363"/>
        <v>-20988.742156482429</v>
      </c>
      <c r="AG329" s="5">
        <f t="shared" si="384"/>
        <v>-16734.877807228597</v>
      </c>
      <c r="AH329" s="5">
        <f t="shared" si="385"/>
        <v>149981.02547357054</v>
      </c>
      <c r="AI329" s="42">
        <f t="shared" si="379"/>
        <v>0</v>
      </c>
      <c r="AJ329" s="42">
        <f t="shared" si="382"/>
        <v>18414.285436091915</v>
      </c>
      <c r="AK329" s="42">
        <f t="shared" si="386"/>
        <v>168395.31090966245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252923.47307560223</v>
      </c>
      <c r="K330" s="11">
        <f t="shared" si="367"/>
        <v>2529.2347307560226</v>
      </c>
      <c r="L330" s="24">
        <f t="shared" si="373"/>
        <v>27998.561750272769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H'!$B$136:$AV$256, 34)</f>
        <v>40.383344149894853</v>
      </c>
      <c r="S330" s="46">
        <f>VLOOKUP(I330, '[1]Lapse Rates'!$A$4:$F$24, 4)</f>
        <v>7.1178370000000003E-4</v>
      </c>
      <c r="T330" s="33">
        <f t="shared" si="383"/>
        <v>0.74963644003170815</v>
      </c>
      <c r="U330" s="33">
        <f t="shared" si="374"/>
        <v>3.0272826345102484E-2</v>
      </c>
      <c r="V330" s="39">
        <f t="shared" si="369"/>
        <v>5.3357899894059739E-4</v>
      </c>
      <c r="W330" s="32">
        <f t="shared" si="375"/>
        <v>0.71883003468766504</v>
      </c>
      <c r="X330" s="31"/>
      <c r="Y330" s="5">
        <f t="shared" si="380"/>
        <v>0</v>
      </c>
      <c r="Z330" s="5">
        <f t="shared" si="370"/>
        <v>4.5145280364385556</v>
      </c>
      <c r="AA330" s="5">
        <f t="shared" si="376"/>
        <v>0</v>
      </c>
      <c r="AB330" s="5">
        <f t="shared" si="361"/>
        <v>4.3290029295991781</v>
      </c>
      <c r="AC330" s="32"/>
      <c r="AD330" s="5">
        <f t="shared" si="381"/>
        <v>181808.98892425987</v>
      </c>
      <c r="AE330" s="5">
        <f t="shared" si="363"/>
        <v>-1818.0898892425989</v>
      </c>
      <c r="AF330" s="5">
        <f t="shared" si="363"/>
        <v>-20126.207114153305</v>
      </c>
      <c r="AG330" s="5">
        <f t="shared" si="384"/>
        <v>-18231.173936984724</v>
      </c>
      <c r="AH330" s="5">
        <f t="shared" si="385"/>
        <v>141633.51798387922</v>
      </c>
      <c r="AI330" s="42">
        <f t="shared" si="379"/>
        <v>0</v>
      </c>
      <c r="AJ330" s="42">
        <f t="shared" si="382"/>
        <v>17657.55007053557</v>
      </c>
      <c r="AK330" s="42">
        <f t="shared" si="386"/>
        <v>159291.06805441479</v>
      </c>
    </row>
    <row r="331" spans="1:37" ht="15" x14ac:dyDescent="0.2">
      <c r="I331" s="2">
        <f t="shared" si="366"/>
        <v>16</v>
      </c>
      <c r="J331" s="11">
        <f t="shared" si="356"/>
        <v>252923.47307560223</v>
      </c>
      <c r="K331" s="11">
        <f t="shared" si="367"/>
        <v>2529.2347307560226</v>
      </c>
      <c r="L331" s="24">
        <f t="shared" si="373"/>
        <v>27998.561750272769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H'!$B$136:$AV$256, 34)</f>
        <v>45.508549732045324</v>
      </c>
      <c r="S331" s="46">
        <f>VLOOKUP(I331, '[1]Lapse Rates'!$A$4:$F$24, 4)</f>
        <v>6.4944269999999999E-4</v>
      </c>
      <c r="T331" s="33">
        <f t="shared" si="383"/>
        <v>0.71883003468766504</v>
      </c>
      <c r="U331" s="33">
        <f t="shared" si="374"/>
        <v>3.2712912382471475E-2</v>
      </c>
      <c r="V331" s="39">
        <f t="shared" si="369"/>
        <v>4.6683891856865085E-4</v>
      </c>
      <c r="W331" s="32">
        <f t="shared" si="375"/>
        <v>0.68565028338662493</v>
      </c>
      <c r="X331" s="31"/>
      <c r="Y331" s="5">
        <f t="shared" si="380"/>
        <v>0</v>
      </c>
      <c r="Z331" s="5">
        <f t="shared" si="370"/>
        <v>4.3290029295991781</v>
      </c>
      <c r="AA331" s="5">
        <f t="shared" si="376"/>
        <v>0</v>
      </c>
      <c r="AB331" s="5">
        <f t="shared" si="361"/>
        <v>4.1291848451364377</v>
      </c>
      <c r="AC331" s="32"/>
      <c r="AD331" s="5">
        <f t="shared" si="381"/>
        <v>173417.05098941608</v>
      </c>
      <c r="AE331" s="5">
        <f t="shared" si="363"/>
        <v>-1734.1705098941609</v>
      </c>
      <c r="AF331" s="5">
        <f t="shared" si="363"/>
        <v>-19197.221798492443</v>
      </c>
      <c r="AG331" s="5">
        <f t="shared" si="384"/>
        <v>-19700.664511183415</v>
      </c>
      <c r="AH331" s="5">
        <f t="shared" si="385"/>
        <v>132784.99416984603</v>
      </c>
      <c r="AI331" s="42">
        <f t="shared" si="379"/>
        <v>0</v>
      </c>
      <c r="AJ331" s="42">
        <f t="shared" si="382"/>
        <v>16842.515250228491</v>
      </c>
      <c r="AK331" s="42">
        <f t="shared" si="386"/>
        <v>149627.50942007452</v>
      </c>
    </row>
    <row r="332" spans="1:37" ht="15" x14ac:dyDescent="0.2">
      <c r="I332" s="2">
        <f t="shared" si="366"/>
        <v>17</v>
      </c>
      <c r="J332" s="11">
        <f t="shared" si="356"/>
        <v>252923.47307560223</v>
      </c>
      <c r="K332" s="11">
        <f t="shared" si="367"/>
        <v>2529.2347307560226</v>
      </c>
      <c r="L332" s="24">
        <f t="shared" si="373"/>
        <v>27998.561750272769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H'!$B$136:$AV$256, 34)</f>
        <v>51.168271727920178</v>
      </c>
      <c r="S332" s="46">
        <f>VLOOKUP(I332, '[1]Lapse Rates'!$A$4:$F$24, 4)</f>
        <v>5.2983399999999997E-4</v>
      </c>
      <c r="T332" s="33">
        <f t="shared" si="383"/>
        <v>0.68565028338662493</v>
      </c>
      <c r="U332" s="33">
        <f t="shared" si="374"/>
        <v>3.5083540010652302E-2</v>
      </c>
      <c r="V332" s="39">
        <f t="shared" si="369"/>
        <v>3.6328083224786899E-4</v>
      </c>
      <c r="W332" s="32">
        <f t="shared" si="375"/>
        <v>0.65020346254372474</v>
      </c>
      <c r="X332" s="31"/>
      <c r="Y332" s="5">
        <f t="shared" si="380"/>
        <v>0</v>
      </c>
      <c r="Z332" s="5">
        <f t="shared" si="370"/>
        <v>4.1291848451364377</v>
      </c>
      <c r="AA332" s="5">
        <f t="shared" si="376"/>
        <v>0</v>
      </c>
      <c r="AB332" s="5">
        <f t="shared" si="361"/>
        <v>3.915713810442448</v>
      </c>
      <c r="AC332" s="32"/>
      <c r="AD332" s="5">
        <f t="shared" si="381"/>
        <v>164451.7179523411</v>
      </c>
      <c r="AE332" s="5">
        <f t="shared" si="363"/>
        <v>-1644.5171795234112</v>
      </c>
      <c r="AF332" s="5">
        <f t="shared" si="363"/>
        <v>-18204.761796271643</v>
      </c>
      <c r="AG332" s="5">
        <f t="shared" si="384"/>
        <v>-21128.325217075126</v>
      </c>
      <c r="AH332" s="5">
        <f t="shared" si="385"/>
        <v>123474.11375947093</v>
      </c>
      <c r="AI332" s="42">
        <f t="shared" si="379"/>
        <v>0</v>
      </c>
      <c r="AJ332" s="42">
        <f t="shared" si="382"/>
        <v>15971.791468846724</v>
      </c>
      <c r="AK332" s="42">
        <f t="shared" si="386"/>
        <v>139445.90522831766</v>
      </c>
    </row>
    <row r="333" spans="1:37" ht="15" x14ac:dyDescent="0.2">
      <c r="I333" s="2">
        <f t="shared" si="366"/>
        <v>18</v>
      </c>
      <c r="J333" s="11">
        <f t="shared" si="356"/>
        <v>252923.47307560223</v>
      </c>
      <c r="K333" s="11">
        <f t="shared" si="367"/>
        <v>2529.2347307560226</v>
      </c>
      <c r="L333" s="24">
        <f t="shared" si="373"/>
        <v>27998.561750272769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H'!$B$136:$AV$256, 34)</f>
        <v>57.559668695074926</v>
      </c>
      <c r="S333" s="46">
        <f>VLOOKUP(I333, '[1]Lapse Rates'!$A$4:$F$24, 4)</f>
        <v>4.565131E-4</v>
      </c>
      <c r="T333" s="33">
        <f t="shared" si="383"/>
        <v>0.65020346254372474</v>
      </c>
      <c r="U333" s="33">
        <f t="shared" si="374"/>
        <v>3.7425495888407358E-2</v>
      </c>
      <c r="V333" s="39">
        <f t="shared" si="369"/>
        <v>2.9682639831656965E-4</v>
      </c>
      <c r="W333" s="32">
        <f t="shared" si="375"/>
        <v>0.61248114025700084</v>
      </c>
      <c r="X333" s="31"/>
      <c r="Y333" s="5">
        <f t="shared" si="380"/>
        <v>0</v>
      </c>
      <c r="Z333" s="5">
        <f t="shared" si="380"/>
        <v>3.915713810442448</v>
      </c>
      <c r="AA333" s="5">
        <f t="shared" si="376"/>
        <v>0</v>
      </c>
      <c r="AB333" s="5">
        <f t="shared" si="361"/>
        <v>3.6885390461583336</v>
      </c>
      <c r="AC333" s="32"/>
      <c r="AD333" s="5">
        <f t="shared" si="381"/>
        <v>154910.85718710572</v>
      </c>
      <c r="AE333" s="5">
        <f t="shared" si="363"/>
        <v>-1549.1085718710572</v>
      </c>
      <c r="AF333" s="5">
        <f t="shared" si="363"/>
        <v>-17148.591026363116</v>
      </c>
      <c r="AG333" s="5">
        <f t="shared" si="384"/>
        <v>-22538.718963379673</v>
      </c>
      <c r="AH333" s="5">
        <f t="shared" si="385"/>
        <v>113674.43862549186</v>
      </c>
      <c r="AI333" s="42">
        <f t="shared" si="379"/>
        <v>0</v>
      </c>
      <c r="AJ333" s="42">
        <f t="shared" si="382"/>
        <v>15045.171670679325</v>
      </c>
      <c r="AK333" s="42">
        <f t="shared" si="386"/>
        <v>128719.61029617119</v>
      </c>
    </row>
    <row r="334" spans="1:37" ht="15" x14ac:dyDescent="0.2">
      <c r="I334" s="2">
        <f t="shared" si="366"/>
        <v>19</v>
      </c>
      <c r="J334" s="11">
        <f t="shared" si="356"/>
        <v>252923.47307560223</v>
      </c>
      <c r="K334" s="11">
        <f t="shared" si="367"/>
        <v>2529.2347307560226</v>
      </c>
      <c r="L334" s="24">
        <f t="shared" si="373"/>
        <v>27998.561750272769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H'!$B$136:$AV$256, 34)</f>
        <v>64.768723741483925</v>
      </c>
      <c r="S334" s="46">
        <f>VLOOKUP(I334, '[1]Lapse Rates'!$A$4:$F$24, 4)</f>
        <v>3.5534066900000001E-2</v>
      </c>
      <c r="T334" s="33">
        <f t="shared" si="383"/>
        <v>0.61248114025700084</v>
      </c>
      <c r="U334" s="33">
        <f t="shared" si="374"/>
        <v>3.9669621770174759E-2</v>
      </c>
      <c r="V334" s="39">
        <f t="shared" si="369"/>
        <v>2.1763945812880551E-2</v>
      </c>
      <c r="W334" s="32">
        <f t="shared" si="375"/>
        <v>0.55104757267394555</v>
      </c>
      <c r="X334" s="31"/>
      <c r="Y334" s="5">
        <f t="shared" si="380"/>
        <v>0</v>
      </c>
      <c r="Z334" s="5">
        <f t="shared" si="380"/>
        <v>3.6885390461583336</v>
      </c>
      <c r="AA334" s="5">
        <f t="shared" si="376"/>
        <v>0</v>
      </c>
      <c r="AB334" s="5">
        <f t="shared" si="361"/>
        <v>3.3185682864385755</v>
      </c>
      <c r="AC334" s="32"/>
      <c r="AD334" s="5">
        <f t="shared" si="381"/>
        <v>139372.86591057462</v>
      </c>
      <c r="AE334" s="5">
        <f t="shared" si="363"/>
        <v>-1393.7286591057464</v>
      </c>
      <c r="AF334" s="5">
        <f t="shared" si="363"/>
        <v>-15428.539490849385</v>
      </c>
      <c r="AG334" s="5">
        <f t="shared" si="384"/>
        <v>-23890.196649030575</v>
      </c>
      <c r="AH334" s="5">
        <f t="shared" si="385"/>
        <v>98660.401111588901</v>
      </c>
      <c r="AI334" s="42">
        <f t="shared" si="379"/>
        <v>0</v>
      </c>
      <c r="AJ334" s="42">
        <f t="shared" si="382"/>
        <v>13536.115210049526</v>
      </c>
      <c r="AK334" s="42">
        <f t="shared" si="386"/>
        <v>112196.51632163842</v>
      </c>
    </row>
    <row r="335" spans="1:37" ht="15" x14ac:dyDescent="0.2">
      <c r="I335" s="2">
        <f t="shared" si="366"/>
        <v>20</v>
      </c>
      <c r="J335" s="11">
        <f t="shared" si="356"/>
        <v>252923.47307560223</v>
      </c>
      <c r="K335" s="11">
        <f t="shared" si="367"/>
        <v>2529.2347307560226</v>
      </c>
      <c r="L335" s="24">
        <f t="shared" si="373"/>
        <v>27998.561750272769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H'!$B$136:$AV$256, 34)</f>
        <v>72.928974114123619</v>
      </c>
      <c r="S335" s="46">
        <f>VLOOKUP(I335, '[1]Lapse Rates'!$A$4:$F$24, 4)</f>
        <v>0</v>
      </c>
      <c r="T335" s="33">
        <f t="shared" si="383"/>
        <v>0.55104757267394555</v>
      </c>
      <c r="U335" s="33">
        <f t="shared" si="374"/>
        <v>4.0187334163188829E-2</v>
      </c>
      <c r="V335" s="39">
        <f t="shared" si="369"/>
        <v>0</v>
      </c>
      <c r="W335" s="32">
        <f t="shared" si="375"/>
        <v>0.51086023851075668</v>
      </c>
      <c r="X335" s="31"/>
      <c r="Y335" s="5">
        <f t="shared" si="380"/>
        <v>0</v>
      </c>
      <c r="Z335" s="5">
        <f t="shared" si="380"/>
        <v>3.3185682864385755</v>
      </c>
      <c r="AA335" s="5">
        <f t="shared" si="376"/>
        <v>0</v>
      </c>
      <c r="AB335" s="5">
        <f t="shared" si="361"/>
        <v>3.076548505780945</v>
      </c>
      <c r="AC335" s="32"/>
      <c r="AD335" s="5">
        <f>$W335*J335</f>
        <v>129208.5457803711</v>
      </c>
      <c r="AE335" s="5">
        <f t="shared" si="363"/>
        <v>-1292.0854578037111</v>
      </c>
      <c r="AF335" s="5">
        <f t="shared" si="363"/>
        <v>-14303.351933702495</v>
      </c>
      <c r="AG335" s="5">
        <f t="shared" si="384"/>
        <v>-24201.978065763044</v>
      </c>
      <c r="AH335" s="5">
        <f t="shared" si="385"/>
        <v>89411.130323101854</v>
      </c>
      <c r="AI335" s="42">
        <f t="shared" si="379"/>
        <v>0</v>
      </c>
      <c r="AJ335" s="42">
        <f t="shared" si="382"/>
        <v>12548.930309192761</v>
      </c>
      <c r="AK335" s="42">
        <f t="shared" si="386"/>
        <v>101960.06063229461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4336417.9524236629</v>
      </c>
      <c r="AE338" s="21">
        <f t="shared" ref="AE338:AK338" si="387">SUM(AE315:AE335)</f>
        <v>-139503.72458943291</v>
      </c>
      <c r="AF338" s="21">
        <f t="shared" si="387"/>
        <v>-459946.34713958169</v>
      </c>
      <c r="AG338" s="21">
        <f t="shared" si="387"/>
        <v>-267102.7139506414</v>
      </c>
      <c r="AH338" s="21">
        <f t="shared" si="387"/>
        <v>3469865.1667440077</v>
      </c>
      <c r="AI338" s="21">
        <f t="shared" si="387"/>
        <v>0</v>
      </c>
      <c r="AJ338" s="21">
        <f t="shared" si="387"/>
        <v>396840.03745812457</v>
      </c>
      <c r="AK338" s="21">
        <f t="shared" si="387"/>
        <v>3866705.2042021323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2160813.2988249655</v>
      </c>
      <c r="AE340" s="21">
        <f t="shared" ref="AE340:AK340" si="388">AE315+NPV($D$6,AE316:AE335)</f>
        <v>-117971.07281303401</v>
      </c>
      <c r="AF340" s="21">
        <f t="shared" si="388"/>
        <v>-221580.45998903865</v>
      </c>
      <c r="AG340" s="21">
        <f t="shared" si="388"/>
        <v>-88932.506565941934</v>
      </c>
      <c r="AH340" s="21">
        <f t="shared" si="388"/>
        <v>1732329.2594569507</v>
      </c>
      <c r="AI340" s="21">
        <f t="shared" si="388"/>
        <v>0</v>
      </c>
      <c r="AJ340" s="21">
        <f t="shared" si="388"/>
        <v>185520.30084522287</v>
      </c>
      <c r="AK340" s="21">
        <f t="shared" si="388"/>
        <v>1917849.560302174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3216340.6137715708</v>
      </c>
      <c r="AE342" s="21">
        <f t="shared" ref="AE342:AK342" si="389">AE315+NPV($D$7,AE316:AE335)</f>
        <v>-128390.83578940287</v>
      </c>
      <c r="AF342" s="21">
        <f t="shared" si="389"/>
        <v>-336926.96127239912</v>
      </c>
      <c r="AG342" s="21">
        <f t="shared" si="389"/>
        <v>-169847.29822324903</v>
      </c>
      <c r="AH342" s="21">
        <f t="shared" si="389"/>
        <v>2581175.5184865198</v>
      </c>
      <c r="AI342" s="21">
        <f t="shared" si="389"/>
        <v>0</v>
      </c>
      <c r="AJ342" s="21">
        <f t="shared" si="389"/>
        <v>288047.90400967636</v>
      </c>
      <c r="AK342" s="21">
        <f t="shared" si="389"/>
        <v>2869223.4224961959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232352.39542679541</v>
      </c>
    </row>
    <row r="345" spans="1:39" ht="15" x14ac:dyDescent="0.2">
      <c r="G345" s="58" t="s">
        <v>120</v>
      </c>
      <c r="H345" s="57"/>
      <c r="I345" s="57"/>
      <c r="J345" s="11">
        <f>H$344</f>
        <v>232352.39542679541</v>
      </c>
      <c r="K345" s="11">
        <f>J345*$C$10</f>
        <v>92940.958170718164</v>
      </c>
      <c r="L345" s="24">
        <f>$C$354</f>
        <v>32709.766628079407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232352.39542679541</v>
      </c>
      <c r="AE345" s="5">
        <f>-$W345*K345</f>
        <v>-92940.958170718164</v>
      </c>
      <c r="AF345" s="5">
        <f>-$W345*L345</f>
        <v>-32709.766628079407</v>
      </c>
      <c r="AG345" s="5"/>
      <c r="AH345" s="5">
        <f>SUM(AD345:AG345)</f>
        <v>106701.67062799784</v>
      </c>
      <c r="AI345" s="42">
        <f>Y345-AA345</f>
        <v>0</v>
      </c>
      <c r="AJ345" s="42"/>
      <c r="AK345" s="42">
        <f>SUM(AH345:AJ345)</f>
        <v>106701.67062799784</v>
      </c>
      <c r="AL345" s="6" t="s">
        <v>39</v>
      </c>
      <c r="AM345" s="36">
        <f>AK372</f>
        <v>2634499.8098457423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232352.39542679541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H'!$B$136:$AV$256, 37)</f>
        <v>8.50940726761905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8.5094072676190503E-3</v>
      </c>
      <c r="V346" s="39">
        <f>MIN(S346*T346,T346-U346)</f>
        <v>2.6703721500000001E-3</v>
      </c>
      <c r="W346" s="32">
        <f>T346-SUM(U346:V346)</f>
        <v>0.98882022058238095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5.9549621262110666</v>
      </c>
      <c r="AC346" s="32"/>
      <c r="AD346" s="5">
        <f t="shared" ref="AD346:AD348" si="398">$W346*J346</f>
        <v>229754.74689876844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-5124.6118293709533</v>
      </c>
      <c r="AH346" s="5">
        <f t="shared" ref="AH346:AH354" si="400">SUM(AD346:AG346)</f>
        <v>224630.13506939748</v>
      </c>
      <c r="AI346" s="42">
        <f>-M346*$W345*(N346-N345)/1000</f>
        <v>0</v>
      </c>
      <c r="AJ346" s="42">
        <f>$D$6*SUM(Y346:Z346,AD346:AE346)</f>
        <v>22539.531457418187</v>
      </c>
      <c r="AK346" s="42">
        <f t="shared" ref="AK346" si="401">SUM(AH346:AJ346)</f>
        <v>247169.66652681568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232352.39542679541</v>
      </c>
      <c r="K347" s="11">
        <f t="shared" ref="K347:K365" si="403">J347*$C$11</f>
        <v>2323.5239542679542</v>
      </c>
      <c r="L347" s="24">
        <f>$C$355</f>
        <v>25739.194765275544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H'!$B$136:$AV$256, 37)</f>
        <v>9.38476519276138</v>
      </c>
      <c r="S347" s="46">
        <f>VLOOKUP(I347, '[1]Lapse Rates'!$A$4:$F$24, 4)</f>
        <v>2.4152155999999998E-3</v>
      </c>
      <c r="T347" s="33">
        <f t="shared" ref="T347:T349" si="404">W346</f>
        <v>0.98882022058238095</v>
      </c>
      <c r="U347" s="33">
        <f>T347*R347/1000</f>
        <v>9.2798455880201587E-3</v>
      </c>
      <c r="V347" s="39">
        <f t="shared" ref="V347:V365" si="405">MIN(S347*T347,T347-U347)</f>
        <v>2.3882140223460075E-3</v>
      </c>
      <c r="W347" s="32">
        <f>T347-SUM(U347:V347)</f>
        <v>0.97715216097201474</v>
      </c>
      <c r="X347" s="32"/>
      <c r="Y347" s="5">
        <f t="shared" ref="Y347:Z362" si="406">AA346</f>
        <v>0</v>
      </c>
      <c r="Z347" s="5">
        <f t="shared" si="406"/>
        <v>5.9549621262110666</v>
      </c>
      <c r="AA347" s="5">
        <f>O347*W347</f>
        <v>0</v>
      </c>
      <c r="AB347" s="5">
        <f t="shared" si="397"/>
        <v>5.884693687500155</v>
      </c>
      <c r="AC347" s="32"/>
      <c r="AD347" s="5">
        <f t="shared" si="398"/>
        <v>227043.64529831722</v>
      </c>
      <c r="AE347" s="5">
        <f t="shared" si="399"/>
        <v>-2270.4364529831723</v>
      </c>
      <c r="AF347" s="5">
        <f t="shared" si="399"/>
        <v>-25151.109786568566</v>
      </c>
      <c r="AG347" s="5">
        <f t="shared" ref="AG347:AG350" si="407">-U347*M347</f>
        <v>-5588.5921286277926</v>
      </c>
      <c r="AH347" s="5">
        <f t="shared" si="400"/>
        <v>194033.50693013769</v>
      </c>
      <c r="AI347" s="42">
        <f>-M347*($W346*N347-$W345*N346)/1000</f>
        <v>0</v>
      </c>
      <c r="AJ347" s="42">
        <f t="shared" ref="AJ347:AJ348" si="408">$D$6*SUM(Y347:Z347,AD347:AE347)</f>
        <v>22050.835969511852</v>
      </c>
      <c r="AK347" s="42">
        <f>SUM(AH347:AJ347)</f>
        <v>216084.34289964955</v>
      </c>
      <c r="AL347" s="48" t="s">
        <v>59</v>
      </c>
      <c r="AM347" s="54">
        <f>AK372/AD372</f>
        <v>0.88872880724229075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232352.39542679541</v>
      </c>
      <c r="K348" s="11">
        <f t="shared" si="403"/>
        <v>2323.5239542679542</v>
      </c>
      <c r="L348" s="24">
        <f t="shared" ref="L348:L365" si="409">$C$355</f>
        <v>25739.194765275544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H'!$B$136:$AV$256, 37)</f>
        <v>10.324435735341558</v>
      </c>
      <c r="S348" s="46">
        <f>VLOOKUP(I348, '[1]Lapse Rates'!$A$4:$F$24, 4)</f>
        <v>2.3963082999999999E-3</v>
      </c>
      <c r="T348" s="33">
        <f t="shared" si="404"/>
        <v>0.97715216097201474</v>
      </c>
      <c r="U348" s="33">
        <f t="shared" ref="U348:U365" si="410">T348*R348/1000</f>
        <v>1.0088544689605695E-2</v>
      </c>
      <c r="V348" s="39">
        <f t="shared" si="405"/>
        <v>2.3415578337001751E-3</v>
      </c>
      <c r="W348" s="32">
        <f t="shared" ref="W348:W365" si="411">T348-SUM(U348:V348)</f>
        <v>0.96472205844870884</v>
      </c>
      <c r="X348" s="32"/>
      <c r="Y348" s="5">
        <f t="shared" si="406"/>
        <v>0</v>
      </c>
      <c r="Z348" s="5">
        <f t="shared" si="406"/>
        <v>5.884693687500155</v>
      </c>
      <c r="AA348" s="5">
        <f t="shared" ref="AA348:AA365" si="412">O348*W348</f>
        <v>0</v>
      </c>
      <c r="AB348" s="5">
        <f t="shared" si="397"/>
        <v>5.8098360053750744</v>
      </c>
      <c r="AC348" s="32"/>
      <c r="AD348" s="5">
        <f t="shared" si="398"/>
        <v>224155.48120162642</v>
      </c>
      <c r="AE348" s="5">
        <f t="shared" si="399"/>
        <v>-2241.5548120162643</v>
      </c>
      <c r="AF348" s="5">
        <f>-$W348*L348</f>
        <v>-24831.168956768855</v>
      </c>
      <c r="AG348" s="5">
        <f t="shared" si="407"/>
        <v>-6075.6141798765484</v>
      </c>
      <c r="AH348" s="5">
        <f t="shared" si="400"/>
        <v>191007.14325296477</v>
      </c>
      <c r="AI348" s="42">
        <f>-M348*($W347*N348-$W346*N347)/1000</f>
        <v>0</v>
      </c>
      <c r="AJ348" s="42">
        <f t="shared" si="408"/>
        <v>21770.333467271503</v>
      </c>
      <c r="AK348" s="42">
        <f t="shared" ref="AK348:AK355" si="413">SUM(AH348:AJ348)</f>
        <v>212777.47672023627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232352.39542679541</v>
      </c>
      <c r="K349" s="11">
        <f t="shared" si="403"/>
        <v>2323.5239542679542</v>
      </c>
      <c r="L349" s="24">
        <f t="shared" si="409"/>
        <v>25739.194765275544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H'!$B$136:$AV$256, 37)</f>
        <v>11.329300061369075</v>
      </c>
      <c r="S349" s="46">
        <f>VLOOKUP(I349, '[1]Lapse Rates'!$A$4:$F$24, 4)</f>
        <v>2.1941491999999999E-3</v>
      </c>
      <c r="T349" s="33">
        <f t="shared" si="404"/>
        <v>0.96472205844870884</v>
      </c>
      <c r="U349" s="33">
        <f t="shared" si="410"/>
        <v>1.0929625675987058E-2</v>
      </c>
      <c r="V349" s="39">
        <f t="shared" si="405"/>
        <v>2.1167441327675876E-3</v>
      </c>
      <c r="W349" s="32">
        <f t="shared" si="411"/>
        <v>0.95167568863995422</v>
      </c>
      <c r="X349" s="32"/>
      <c r="Y349" s="5">
        <f>AA348</f>
        <v>0</v>
      </c>
      <c r="Z349" s="5">
        <f t="shared" si="406"/>
        <v>5.8098360053750744</v>
      </c>
      <c r="AA349" s="5">
        <f t="shared" si="412"/>
        <v>0</v>
      </c>
      <c r="AB349" s="5">
        <f t="shared" si="397"/>
        <v>5.73126698293951</v>
      </c>
      <c r="AC349" s="32"/>
      <c r="AD349" s="5">
        <f>$W349*J349</f>
        <v>221124.12592493847</v>
      </c>
      <c r="AE349" s="5">
        <f t="shared" si="399"/>
        <v>-2211.2412592493847</v>
      </c>
      <c r="AF349" s="5">
        <f t="shared" si="399"/>
        <v>-24495.365903281509</v>
      </c>
      <c r="AG349" s="5">
        <f t="shared" si="407"/>
        <v>-6582.1375412240104</v>
      </c>
      <c r="AH349" s="5">
        <f t="shared" si="400"/>
        <v>187835.38122118355</v>
      </c>
      <c r="AI349" s="42">
        <f t="shared" ref="AI349:AI365" si="415">-M349*($W348*N349-$W347*N348)/1000</f>
        <v>0</v>
      </c>
      <c r="AJ349" s="42">
        <f>$D$6*SUM(Y349:Z349,AD349:AE349)</f>
        <v>21475.923930616227</v>
      </c>
      <c r="AK349" s="42">
        <f t="shared" si="413"/>
        <v>209311.30515179978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232352.39542679541</v>
      </c>
      <c r="K350" s="11">
        <f t="shared" si="403"/>
        <v>2323.5239542679542</v>
      </c>
      <c r="L350" s="24">
        <f t="shared" si="409"/>
        <v>25739.194765275544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H'!$B$136:$AV$256, 37)</f>
        <v>12.463453091286681</v>
      </c>
      <c r="S350" s="46">
        <f>VLOOKUP(I350, '[1]Lapse Rates'!$A$4:$F$24, 4)</f>
        <v>1.9313649E-3</v>
      </c>
      <c r="T350" s="33">
        <f>W349</f>
        <v>0.95167568863995422</v>
      </c>
      <c r="U350" s="33">
        <f t="shared" si="410"/>
        <v>1.1861165303482017E-2</v>
      </c>
      <c r="V350" s="39">
        <f t="shared" si="405"/>
        <v>1.8380330212225363E-3</v>
      </c>
      <c r="W350" s="32">
        <f t="shared" si="411"/>
        <v>0.93797649031524966</v>
      </c>
      <c r="X350" s="32"/>
      <c r="Y350" s="5">
        <f t="shared" ref="Y350:Z365" si="416">AA349</f>
        <v>0</v>
      </c>
      <c r="Z350" s="5">
        <f t="shared" si="406"/>
        <v>5.73126698293951</v>
      </c>
      <c r="AA350" s="5">
        <f t="shared" si="412"/>
        <v>0</v>
      </c>
      <c r="AB350" s="5">
        <f t="shared" si="397"/>
        <v>5.6487664378606244</v>
      </c>
      <c r="AC350" s="32"/>
      <c r="AD350" s="5">
        <f t="shared" ref="AD350:AD364" si="417">$W350*J350</f>
        <v>217941.08437876662</v>
      </c>
      <c r="AE350" s="5">
        <f t="shared" si="399"/>
        <v>-2179.4108437876662</v>
      </c>
      <c r="AF350" s="5">
        <f t="shared" si="399"/>
        <v>-24142.759569473801</v>
      </c>
      <c r="AG350" s="5">
        <f t="shared" si="407"/>
        <v>-7143.137719550672</v>
      </c>
      <c r="AH350" s="5">
        <f t="shared" si="400"/>
        <v>184475.7762459545</v>
      </c>
      <c r="AI350" s="42">
        <f t="shared" si="415"/>
        <v>0</v>
      </c>
      <c r="AJ350" s="42">
        <f t="shared" ref="AJ350:AJ365" si="418">$D$6*SUM(Y350:Z350,AD350:AE350)</f>
        <v>21166.782411072465</v>
      </c>
      <c r="AK350" s="42">
        <f t="shared" si="413"/>
        <v>205642.55865702697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232352.39542679541</v>
      </c>
      <c r="K351" s="11">
        <f t="shared" si="403"/>
        <v>2323.5239542679542</v>
      </c>
      <c r="L351" s="24">
        <f t="shared" si="409"/>
        <v>25739.194765275544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H'!$B$136:$AV$256, 37)</f>
        <v>13.74565292850769</v>
      </c>
      <c r="S351" s="46">
        <f>VLOOKUP(I351, '[1]Lapse Rates'!$A$4:$F$24, 4)</f>
        <v>1.9726812000000001E-3</v>
      </c>
      <c r="T351" s="33">
        <f t="shared" ref="T351:T365" si="419">W350</f>
        <v>0.93797649031524966</v>
      </c>
      <c r="U351" s="33">
        <f t="shared" si="410"/>
        <v>1.2893099290973176E-2</v>
      </c>
      <c r="V351" s="39">
        <f t="shared" si="405"/>
        <v>1.8503285884868752E-3</v>
      </c>
      <c r="W351" s="32">
        <f t="shared" si="411"/>
        <v>0.92323306243578962</v>
      </c>
      <c r="X351" s="32"/>
      <c r="Y351" s="5">
        <f t="shared" si="416"/>
        <v>0</v>
      </c>
      <c r="Z351" s="5">
        <f t="shared" si="406"/>
        <v>5.6487664378606244</v>
      </c>
      <c r="AA351" s="5">
        <f t="shared" si="412"/>
        <v>0</v>
      </c>
      <c r="AB351" s="5">
        <f t="shared" si="397"/>
        <v>5.5599772395764315</v>
      </c>
      <c r="AC351" s="32"/>
      <c r="AD351" s="5">
        <f t="shared" si="417"/>
        <v>214515.4135941719</v>
      </c>
      <c r="AE351" s="5">
        <f t="shared" si="399"/>
        <v>-2145.1541359417188</v>
      </c>
      <c r="AF351" s="5">
        <f t="shared" si="399"/>
        <v>-23763.275607776584</v>
      </c>
      <c r="AG351" s="5">
        <f>-U351*M351</f>
        <v>-7764.5982929034844</v>
      </c>
      <c r="AH351" s="5">
        <f t="shared" si="400"/>
        <v>180842.38555755009</v>
      </c>
      <c r="AI351" s="42">
        <f t="shared" si="415"/>
        <v>0</v>
      </c>
      <c r="AJ351" s="42">
        <f t="shared" si="418"/>
        <v>20834.076596839936</v>
      </c>
      <c r="AK351" s="42">
        <f t="shared" si="413"/>
        <v>201676.46215439003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232352.39542679541</v>
      </c>
      <c r="K352" s="11">
        <f t="shared" si="403"/>
        <v>2323.5239542679542</v>
      </c>
      <c r="L352" s="24">
        <f t="shared" si="409"/>
        <v>25739.194765275544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H'!$B$136:$AV$256, 37)</f>
        <v>15.217589624847879</v>
      </c>
      <c r="S352" s="46">
        <f>VLOOKUP(I352, '[1]Lapse Rates'!$A$4:$F$24, 4)</f>
        <v>1.7228968999999999E-3</v>
      </c>
      <c r="T352" s="33">
        <f t="shared" si="419"/>
        <v>0.92323306243578962</v>
      </c>
      <c r="U352" s="33">
        <f t="shared" si="410"/>
        <v>1.4049381872239407E-2</v>
      </c>
      <c r="V352" s="39">
        <f t="shared" si="405"/>
        <v>1.5906353812481283E-3</v>
      </c>
      <c r="W352" s="32">
        <f t="shared" si="411"/>
        <v>0.90759304518230211</v>
      </c>
      <c r="X352" s="32"/>
      <c r="Y352" s="5">
        <f t="shared" si="416"/>
        <v>0</v>
      </c>
      <c r="Z352" s="5">
        <f t="shared" si="406"/>
        <v>5.5599772395764315</v>
      </c>
      <c r="AA352" s="5">
        <f t="shared" si="412"/>
        <v>0</v>
      </c>
      <c r="AB352" s="5">
        <f t="shared" si="397"/>
        <v>5.4657885200709257</v>
      </c>
      <c r="AC352" s="32"/>
      <c r="AD352" s="5">
        <f t="shared" si="417"/>
        <v>210881.41812080765</v>
      </c>
      <c r="AE352" s="5">
        <f t="shared" si="399"/>
        <v>-2108.8141812080767</v>
      </c>
      <c r="AF352" s="5">
        <f t="shared" si="399"/>
        <v>-23360.714157556802</v>
      </c>
      <c r="AG352" s="5">
        <f t="shared" ref="AG352:AG365" si="420">-U352*M352</f>
        <v>-8460.9451955368659</v>
      </c>
      <c r="AH352" s="5">
        <f t="shared" si="400"/>
        <v>176950.94458650591</v>
      </c>
      <c r="AI352" s="42">
        <f t="shared" si="415"/>
        <v>0</v>
      </c>
      <c r="AJ352" s="42">
        <f t="shared" si="418"/>
        <v>20481.13788024192</v>
      </c>
      <c r="AK352" s="42">
        <f t="shared" si="413"/>
        <v>197432.08246674784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232352.39542679541</v>
      </c>
      <c r="K353" s="11">
        <f t="shared" si="403"/>
        <v>2323.5239542679542</v>
      </c>
      <c r="L353" s="24">
        <f t="shared" si="409"/>
        <v>25739.194765275544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H'!$B$136:$AV$256, 37)</f>
        <v>16.918807792577407</v>
      </c>
      <c r="S353" s="46">
        <f>VLOOKUP(I353, '[1]Lapse Rates'!$A$4:$F$24, 4)</f>
        <v>1.5750323E-3</v>
      </c>
      <c r="T353" s="33">
        <f t="shared" si="419"/>
        <v>0.90759304518230211</v>
      </c>
      <c r="U353" s="33">
        <f t="shared" si="410"/>
        <v>1.5355392285319392E-2</v>
      </c>
      <c r="V353" s="39">
        <f t="shared" si="405"/>
        <v>1.4294883614174852E-3</v>
      </c>
      <c r="W353" s="32">
        <f t="shared" si="411"/>
        <v>0.89080816453556522</v>
      </c>
      <c r="X353" s="32"/>
      <c r="Y353" s="5">
        <f t="shared" si="416"/>
        <v>0</v>
      </c>
      <c r="Z353" s="5">
        <f t="shared" si="406"/>
        <v>5.4657885200709257</v>
      </c>
      <c r="AA353" s="5">
        <f t="shared" si="412"/>
        <v>0</v>
      </c>
      <c r="AB353" s="5">
        <f t="shared" si="397"/>
        <v>5.3647051012008893</v>
      </c>
      <c r="AC353" s="32"/>
      <c r="AD353" s="5">
        <f t="shared" si="417"/>
        <v>206981.41089558549</v>
      </c>
      <c r="AE353" s="5">
        <f t="shared" si="399"/>
        <v>-2069.8141089558549</v>
      </c>
      <c r="AF353" s="5">
        <f t="shared" si="399"/>
        <v>-22928.684845478536</v>
      </c>
      <c r="AG353" s="5">
        <f t="shared" si="420"/>
        <v>-9247.4625405956122</v>
      </c>
      <c r="AH353" s="5">
        <f t="shared" si="400"/>
        <v>172735.44940055549</v>
      </c>
      <c r="AI353" s="42">
        <f t="shared" si="415"/>
        <v>0</v>
      </c>
      <c r="AJ353" s="42">
        <f t="shared" si="418"/>
        <v>20102.363838622186</v>
      </c>
      <c r="AK353" s="42">
        <f t="shared" si="413"/>
        <v>192837.81323917769</v>
      </c>
    </row>
    <row r="354" spans="1:37" ht="15" x14ac:dyDescent="0.2">
      <c r="A354" s="12"/>
      <c r="B354" s="13">
        <v>1</v>
      </c>
      <c r="C354" s="10">
        <f>$H$344*0.14+$B$357</f>
        <v>32709.766628079407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232352.39542679541</v>
      </c>
      <c r="K354" s="11">
        <f t="shared" si="403"/>
        <v>2323.5239542679542</v>
      </c>
      <c r="L354" s="24">
        <f t="shared" si="409"/>
        <v>25739.194765275544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H'!$B$136:$AV$256, 37)</f>
        <v>18.886183136700129</v>
      </c>
      <c r="S354" s="46">
        <f>VLOOKUP(I354, '[1]Lapse Rates'!$A$4:$F$24, 4)</f>
        <v>1.4424080000000001E-3</v>
      </c>
      <c r="T354" s="33">
        <f t="shared" si="419"/>
        <v>0.89080816453556522</v>
      </c>
      <c r="U354" s="33">
        <f t="shared" si="410"/>
        <v>1.6823966135086386E-2</v>
      </c>
      <c r="V354" s="39">
        <f t="shared" si="405"/>
        <v>1.2849088229914157E-3</v>
      </c>
      <c r="W354" s="32">
        <f t="shared" si="411"/>
        <v>0.87269928957748744</v>
      </c>
      <c r="X354" s="32"/>
      <c r="Y354" s="5">
        <f t="shared" si="416"/>
        <v>0</v>
      </c>
      <c r="Z354" s="5">
        <f t="shared" si="406"/>
        <v>5.3647051012008893</v>
      </c>
      <c r="AA354" s="5">
        <f t="shared" si="412"/>
        <v>0</v>
      </c>
      <c r="AB354" s="5">
        <f t="shared" si="397"/>
        <v>5.2556482046296065</v>
      </c>
      <c r="AC354" s="32"/>
      <c r="AD354" s="5">
        <f t="shared" si="417"/>
        <v>202773.77042059178</v>
      </c>
      <c r="AE354" s="5">
        <f t="shared" si="399"/>
        <v>-2027.7377042059181</v>
      </c>
      <c r="AF354" s="5">
        <f t="shared" si="399"/>
        <v>-22462.57698595255</v>
      </c>
      <c r="AG354" s="5">
        <f t="shared" si="420"/>
        <v>-10131.880301566938</v>
      </c>
      <c r="AH354" s="5">
        <f t="shared" si="400"/>
        <v>168151.57542886637</v>
      </c>
      <c r="AI354" s="42">
        <f t="shared" si="415"/>
        <v>0</v>
      </c>
      <c r="AJ354" s="42">
        <f t="shared" si="418"/>
        <v>19693.712087047883</v>
      </c>
      <c r="AK354" s="42">
        <f t="shared" si="413"/>
        <v>187845.28751591424</v>
      </c>
    </row>
    <row r="355" spans="1:37" ht="15" x14ac:dyDescent="0.2">
      <c r="A355" s="12"/>
      <c r="B355" s="70" t="s">
        <v>49</v>
      </c>
      <c r="C355" s="10">
        <f>$H$344*0.11+$B$357</f>
        <v>25739.194765275544</v>
      </c>
      <c r="D355" s="1"/>
      <c r="E355" s="1"/>
      <c r="F355" s="1"/>
      <c r="I355" s="2">
        <f t="shared" si="402"/>
        <v>10</v>
      </c>
      <c r="J355" s="11">
        <f t="shared" si="392"/>
        <v>232352.39542679541</v>
      </c>
      <c r="K355" s="11">
        <f t="shared" si="403"/>
        <v>2323.5239542679542</v>
      </c>
      <c r="L355" s="24">
        <f t="shared" si="409"/>
        <v>25739.194765275544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H'!$B$136:$AV$256, 37)</f>
        <v>21.233031473879517</v>
      </c>
      <c r="S355" s="46">
        <f>VLOOKUP(I355, '[1]Lapse Rates'!$A$4:$F$24, 4)</f>
        <v>1.4007732E-3</v>
      </c>
      <c r="T355" s="33">
        <f t="shared" si="419"/>
        <v>0.87269928957748744</v>
      </c>
      <c r="U355" s="33">
        <f t="shared" si="410"/>
        <v>1.8530051482831086E-2</v>
      </c>
      <c r="V355" s="39">
        <f t="shared" si="405"/>
        <v>1.2224537764991836E-3</v>
      </c>
      <c r="W355" s="32">
        <f t="shared" si="411"/>
        <v>0.85294678431815718</v>
      </c>
      <c r="X355" s="32"/>
      <c r="Y355" s="5">
        <f t="shared" si="416"/>
        <v>0</v>
      </c>
      <c r="Z355" s="5">
        <f t="shared" si="406"/>
        <v>5.2556482046296065</v>
      </c>
      <c r="AA355" s="5">
        <f t="shared" si="412"/>
        <v>0</v>
      </c>
      <c r="AB355" s="5">
        <f t="shared" si="397"/>
        <v>5.1366928897313944</v>
      </c>
      <c r="AC355" s="32"/>
      <c r="AD355" s="5">
        <f t="shared" si="417"/>
        <v>198184.22850790602</v>
      </c>
      <c r="AE355" s="5">
        <f t="shared" si="399"/>
        <v>-1981.8422850790605</v>
      </c>
      <c r="AF355" s="5">
        <f t="shared" si="399"/>
        <v>-21954.163405980518</v>
      </c>
      <c r="AG355" s="5">
        <f t="shared" si="420"/>
        <v>-11159.334374453882</v>
      </c>
      <c r="AH355" s="5">
        <f>SUM(AD355:AG355)</f>
        <v>163088.88844239258</v>
      </c>
      <c r="AI355" s="42">
        <f t="shared" si="415"/>
        <v>0</v>
      </c>
      <c r="AJ355" s="42">
        <f t="shared" si="418"/>
        <v>19247.969667548197</v>
      </c>
      <c r="AK355" s="42">
        <f t="shared" si="413"/>
        <v>182336.85810994077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232352.39542679541</v>
      </c>
      <c r="K356" s="11">
        <f t="shared" si="403"/>
        <v>2323.5239542679542</v>
      </c>
      <c r="L356" s="24">
        <f t="shared" si="409"/>
        <v>25739.194765275544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H'!$B$136:$AV$256, 37)</f>
        <v>23.947614251354803</v>
      </c>
      <c r="S356" s="46">
        <f>VLOOKUP(I356, '[1]Lapse Rates'!$A$4:$F$24, 4)</f>
        <v>1.2298243999999999E-3</v>
      </c>
      <c r="T356" s="33">
        <f t="shared" si="419"/>
        <v>0.85294678431815718</v>
      </c>
      <c r="U356" s="33">
        <f t="shared" si="410"/>
        <v>2.0426040567784753E-2</v>
      </c>
      <c r="V356" s="39">
        <f t="shared" si="405"/>
        <v>1.048974767256007E-3</v>
      </c>
      <c r="W356" s="32">
        <f t="shared" si="411"/>
        <v>0.83147176898311637</v>
      </c>
      <c r="X356" s="31"/>
      <c r="Y356" s="5">
        <f t="shared" si="416"/>
        <v>0</v>
      </c>
      <c r="Z356" s="5">
        <f t="shared" si="406"/>
        <v>5.1366928897313944</v>
      </c>
      <c r="AA356" s="5">
        <f t="shared" si="412"/>
        <v>0</v>
      </c>
      <c r="AB356" s="5">
        <f t="shared" si="397"/>
        <v>5.0073641196293321</v>
      </c>
      <c r="AC356" s="32"/>
      <c r="AD356" s="5">
        <f t="shared" si="417"/>
        <v>193194.45725298213</v>
      </c>
      <c r="AE356" s="5">
        <f t="shared" si="399"/>
        <v>-1931.9445725298215</v>
      </c>
      <c r="AF356" s="5">
        <f t="shared" si="399"/>
        <v>-21401.413803684627</v>
      </c>
      <c r="AG356" s="5">
        <f t="shared" si="420"/>
        <v>-12301.153985096444</v>
      </c>
      <c r="AH356" s="5">
        <f t="shared" ref="AH356:AH365" si="421">SUM(AD356:AG356)</f>
        <v>157559.94489167124</v>
      </c>
      <c r="AI356" s="42">
        <f t="shared" si="415"/>
        <v>0</v>
      </c>
      <c r="AJ356" s="42">
        <f t="shared" si="418"/>
        <v>18763.356403524856</v>
      </c>
      <c r="AK356" s="42">
        <f t="shared" ref="AK356:AK365" si="422">SUM(AH356:AJ356)</f>
        <v>176323.30129519611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232352.39542679541</v>
      </c>
      <c r="K357" s="11">
        <f t="shared" si="403"/>
        <v>2323.5239542679542</v>
      </c>
      <c r="L357" s="24">
        <f t="shared" si="409"/>
        <v>25739.194765275544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H'!$B$136:$AV$256, 37)</f>
        <v>27.075635548134297</v>
      </c>
      <c r="S357" s="46">
        <f>VLOOKUP(I357, '[1]Lapse Rates'!$A$4:$F$24, 4)</f>
        <v>1.0984558E-3</v>
      </c>
      <c r="T357" s="33">
        <f t="shared" si="419"/>
        <v>0.83147176898311637</v>
      </c>
      <c r="U357" s="33">
        <f t="shared" si="410"/>
        <v>2.2512626585549374E-2</v>
      </c>
      <c r="V357" s="39">
        <f t="shared" si="405"/>
        <v>9.1333498717576422E-4</v>
      </c>
      <c r="W357" s="32">
        <f t="shared" si="411"/>
        <v>0.80804580741039123</v>
      </c>
      <c r="X357" s="31"/>
      <c r="Y357" s="5">
        <f t="shared" si="416"/>
        <v>0</v>
      </c>
      <c r="Z357" s="5">
        <f t="shared" si="406"/>
        <v>5.0073641196293321</v>
      </c>
      <c r="AA357" s="5">
        <f t="shared" si="412"/>
        <v>0</v>
      </c>
      <c r="AB357" s="5">
        <f t="shared" si="397"/>
        <v>4.8662861855095247</v>
      </c>
      <c r="AC357" s="32"/>
      <c r="AD357" s="5">
        <f t="shared" si="417"/>
        <v>187751.3789663834</v>
      </c>
      <c r="AE357" s="5">
        <f t="shared" si="399"/>
        <v>-1877.5137896638339</v>
      </c>
      <c r="AF357" s="5">
        <f t="shared" si="399"/>
        <v>-20798.448416200394</v>
      </c>
      <c r="AG357" s="5">
        <f t="shared" si="420"/>
        <v>-13557.756595988814</v>
      </c>
      <c r="AH357" s="5">
        <f t="shared" si="421"/>
        <v>151517.66016453033</v>
      </c>
      <c r="AI357" s="42">
        <f t="shared" si="415"/>
        <v>0</v>
      </c>
      <c r="AJ357" s="42">
        <f t="shared" si="418"/>
        <v>18234.717396256325</v>
      </c>
      <c r="AK357" s="42">
        <f t="shared" si="422"/>
        <v>169752.37756078667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232352.39542679541</v>
      </c>
      <c r="K358" s="11">
        <f t="shared" si="403"/>
        <v>2323.5239542679542</v>
      </c>
      <c r="L358" s="24">
        <f t="shared" si="409"/>
        <v>25739.194765275544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H'!$B$136:$AV$256, 37)</f>
        <v>30.700486235424883</v>
      </c>
      <c r="S358" s="46">
        <f>VLOOKUP(I358, '[1]Lapse Rates'!$A$4:$F$24, 4)</f>
        <v>9.9047419999999994E-4</v>
      </c>
      <c r="T358" s="33">
        <f t="shared" si="419"/>
        <v>0.80804580741039123</v>
      </c>
      <c r="U358" s="33">
        <f t="shared" si="410"/>
        <v>2.4807399187995502E-2</v>
      </c>
      <c r="V358" s="39">
        <f t="shared" si="405"/>
        <v>8.0034852465816131E-4</v>
      </c>
      <c r="W358" s="32">
        <f t="shared" si="411"/>
        <v>0.78243805969773761</v>
      </c>
      <c r="X358" s="31"/>
      <c r="Y358" s="5">
        <f t="shared" si="416"/>
        <v>0</v>
      </c>
      <c r="Z358" s="5">
        <f t="shared" si="406"/>
        <v>4.8662861855095247</v>
      </c>
      <c r="AA358" s="5">
        <f t="shared" si="412"/>
        <v>0</v>
      </c>
      <c r="AB358" s="5">
        <f t="shared" si="397"/>
        <v>4.7120689025370881</v>
      </c>
      <c r="AC358" s="32"/>
      <c r="AD358" s="5">
        <f t="shared" si="417"/>
        <v>181801.35744386329</v>
      </c>
      <c r="AE358" s="5">
        <f t="shared" si="399"/>
        <v>-1818.013574438633</v>
      </c>
      <c r="AF358" s="5">
        <f t="shared" si="399"/>
        <v>-20139.325610324362</v>
      </c>
      <c r="AG358" s="5">
        <f t="shared" si="420"/>
        <v>-14939.735205587343</v>
      </c>
      <c r="AH358" s="5">
        <f t="shared" si="421"/>
        <v>144904.28305351295</v>
      </c>
      <c r="AI358" s="42">
        <f t="shared" si="415"/>
        <v>0</v>
      </c>
      <c r="AJ358" s="42">
        <f t="shared" si="418"/>
        <v>17656.843416265358</v>
      </c>
      <c r="AK358" s="42">
        <f t="shared" si="422"/>
        <v>162561.1264697783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232352.39542679541</v>
      </c>
      <c r="K359" s="11">
        <f t="shared" si="403"/>
        <v>2323.5239542679542</v>
      </c>
      <c r="L359" s="24">
        <f t="shared" si="409"/>
        <v>25739.194765275544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H'!$B$136:$AV$256, 37)</f>
        <v>34.771026792051899</v>
      </c>
      <c r="S359" s="46">
        <f>VLOOKUP(I359, '[1]Lapse Rates'!$A$4:$F$24, 4)</f>
        <v>9.2791330000000004E-4</v>
      </c>
      <c r="T359" s="33">
        <f t="shared" si="419"/>
        <v>0.78243805969773761</v>
      </c>
      <c r="U359" s="33">
        <f t="shared" si="410"/>
        <v>2.7206174736871137E-2</v>
      </c>
      <c r="V359" s="39">
        <f t="shared" si="405"/>
        <v>7.2603468201972473E-4</v>
      </c>
      <c r="W359" s="32">
        <f t="shared" si="411"/>
        <v>0.75450585027884676</v>
      </c>
      <c r="X359" s="31"/>
      <c r="Y359" s="5">
        <f t="shared" si="416"/>
        <v>0</v>
      </c>
      <c r="Z359" s="5">
        <f t="shared" si="406"/>
        <v>4.7120689025370881</v>
      </c>
      <c r="AA359" s="5">
        <f t="shared" si="412"/>
        <v>0</v>
      </c>
      <c r="AB359" s="5">
        <f t="shared" si="397"/>
        <v>4.5438530370757961</v>
      </c>
      <c r="AC359" s="32"/>
      <c r="AD359" s="5">
        <f t="shared" si="417"/>
        <v>175311.2416758211</v>
      </c>
      <c r="AE359" s="5">
        <f t="shared" si="399"/>
        <v>-1753.1124167582111</v>
      </c>
      <c r="AF359" s="5">
        <f t="shared" si="399"/>
        <v>-19420.373031867068</v>
      </c>
      <c r="AG359" s="5">
        <f t="shared" si="420"/>
        <v>-16384.347405611166</v>
      </c>
      <c r="AH359" s="5">
        <f t="shared" si="421"/>
        <v>137753.40882158469</v>
      </c>
      <c r="AI359" s="42">
        <f t="shared" si="415"/>
        <v>0</v>
      </c>
      <c r="AJ359" s="42">
        <f t="shared" si="418"/>
        <v>17026.514734273409</v>
      </c>
      <c r="AK359" s="42">
        <f t="shared" si="422"/>
        <v>154779.92355585808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232352.39542679541</v>
      </c>
      <c r="K360" s="11">
        <f t="shared" si="403"/>
        <v>2323.5239542679542</v>
      </c>
      <c r="L360" s="24">
        <f t="shared" si="409"/>
        <v>25739.194765275544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H'!$B$136:$AV$256, 37)</f>
        <v>39.320624567002895</v>
      </c>
      <c r="S360" s="46">
        <f>VLOOKUP(I360, '[1]Lapse Rates'!$A$4:$F$24, 4)</f>
        <v>7.1178370000000003E-4</v>
      </c>
      <c r="T360" s="33">
        <f t="shared" si="419"/>
        <v>0.75450585027884676</v>
      </c>
      <c r="U360" s="33">
        <f t="shared" si="410"/>
        <v>2.966764127242183E-2</v>
      </c>
      <c r="V360" s="39">
        <f t="shared" si="405"/>
        <v>5.3704496578312359E-4</v>
      </c>
      <c r="W360" s="32">
        <f t="shared" si="411"/>
        <v>0.72430116404064182</v>
      </c>
      <c r="X360" s="31"/>
      <c r="Y360" s="5">
        <f t="shared" si="416"/>
        <v>0</v>
      </c>
      <c r="Z360" s="5">
        <f t="shared" si="406"/>
        <v>4.5438530370757961</v>
      </c>
      <c r="AA360" s="5">
        <f t="shared" si="412"/>
        <v>0</v>
      </c>
      <c r="AB360" s="5">
        <f t="shared" si="397"/>
        <v>4.3619516571903167</v>
      </c>
      <c r="AC360" s="32"/>
      <c r="AD360" s="5">
        <f t="shared" si="417"/>
        <v>168293.11047525943</v>
      </c>
      <c r="AE360" s="5">
        <f t="shared" si="399"/>
        <v>-1682.9311047525941</v>
      </c>
      <c r="AF360" s="5">
        <f t="shared" si="399"/>
        <v>-18642.928729957872</v>
      </c>
      <c r="AG360" s="5">
        <f t="shared" si="420"/>
        <v>-17866.713935849326</v>
      </c>
      <c r="AH360" s="5">
        <f t="shared" si="421"/>
        <v>130100.53670469964</v>
      </c>
      <c r="AI360" s="42">
        <f t="shared" si="415"/>
        <v>0</v>
      </c>
      <c r="AJ360" s="42">
        <f t="shared" si="418"/>
        <v>16344.90434822966</v>
      </c>
      <c r="AK360" s="42">
        <f t="shared" si="422"/>
        <v>146445.44105292929</v>
      </c>
    </row>
    <row r="361" spans="1:37" ht="15" x14ac:dyDescent="0.2">
      <c r="I361" s="2">
        <f t="shared" si="402"/>
        <v>16</v>
      </c>
      <c r="J361" s="11">
        <f t="shared" si="392"/>
        <v>232352.39542679541</v>
      </c>
      <c r="K361" s="11">
        <f t="shared" si="403"/>
        <v>2323.5239542679542</v>
      </c>
      <c r="L361" s="24">
        <f t="shared" si="409"/>
        <v>25739.194765275544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H'!$B$136:$AV$256, 37)</f>
        <v>44.310956318044134</v>
      </c>
      <c r="S361" s="46">
        <f>VLOOKUP(I361, '[1]Lapse Rates'!$A$4:$F$24, 4)</f>
        <v>6.4944269999999999E-4</v>
      </c>
      <c r="T361" s="33">
        <f t="shared" si="419"/>
        <v>0.72430116404064182</v>
      </c>
      <c r="U361" s="33">
        <f t="shared" si="410"/>
        <v>3.2094477240913397E-2</v>
      </c>
      <c r="V361" s="39">
        <f t="shared" si="405"/>
        <v>4.7039210358769732E-4</v>
      </c>
      <c r="W361" s="32">
        <f t="shared" si="411"/>
        <v>0.69173629469614073</v>
      </c>
      <c r="X361" s="31"/>
      <c r="Y361" s="5">
        <f t="shared" si="416"/>
        <v>0</v>
      </c>
      <c r="Z361" s="5">
        <f t="shared" si="406"/>
        <v>4.3619516571903167</v>
      </c>
      <c r="AA361" s="5">
        <f t="shared" si="412"/>
        <v>0</v>
      </c>
      <c r="AB361" s="5">
        <f t="shared" si="397"/>
        <v>4.165836570185621</v>
      </c>
      <c r="AC361" s="32"/>
      <c r="AD361" s="5">
        <f t="shared" si="417"/>
        <v>160726.58507630398</v>
      </c>
      <c r="AE361" s="5">
        <f t="shared" si="399"/>
        <v>-1607.2658507630397</v>
      </c>
      <c r="AF361" s="5">
        <f t="shared" si="399"/>
        <v>-17804.735215394008</v>
      </c>
      <c r="AG361" s="5">
        <f t="shared" si="420"/>
        <v>-19328.224934318034</v>
      </c>
      <c r="AH361" s="5">
        <f t="shared" si="421"/>
        <v>121986.35907582891</v>
      </c>
      <c r="AI361" s="42">
        <f t="shared" si="415"/>
        <v>0</v>
      </c>
      <c r="AJ361" s="42">
        <f t="shared" si="418"/>
        <v>15610.033123483137</v>
      </c>
      <c r="AK361" s="42">
        <f t="shared" si="422"/>
        <v>137596.39219931205</v>
      </c>
    </row>
    <row r="362" spans="1:37" ht="15" x14ac:dyDescent="0.2">
      <c r="I362" s="2">
        <f t="shared" si="402"/>
        <v>17</v>
      </c>
      <c r="J362" s="11">
        <f t="shared" si="392"/>
        <v>232352.39542679541</v>
      </c>
      <c r="K362" s="11">
        <f t="shared" si="403"/>
        <v>2323.5239542679542</v>
      </c>
      <c r="L362" s="24">
        <f t="shared" si="409"/>
        <v>25739.194765275544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H'!$B$136:$AV$256, 37)</f>
        <v>49.821738261395971</v>
      </c>
      <c r="S362" s="46">
        <f>VLOOKUP(I362, '[1]Lapse Rates'!$A$4:$F$24, 4)</f>
        <v>5.2983399999999997E-4</v>
      </c>
      <c r="T362" s="33">
        <f t="shared" si="419"/>
        <v>0.69173629469614073</v>
      </c>
      <c r="U362" s="33">
        <f t="shared" si="410"/>
        <v>3.4463504620258996E-2</v>
      </c>
      <c r="V362" s="39">
        <f t="shared" si="405"/>
        <v>3.6650540796403499E-4</v>
      </c>
      <c r="W362" s="32">
        <f t="shared" si="411"/>
        <v>0.65690628466791767</v>
      </c>
      <c r="X362" s="31"/>
      <c r="Y362" s="5">
        <f t="shared" si="416"/>
        <v>0</v>
      </c>
      <c r="Z362" s="5">
        <f t="shared" si="406"/>
        <v>4.165836570185621</v>
      </c>
      <c r="AA362" s="5">
        <f t="shared" si="412"/>
        <v>0</v>
      </c>
      <c r="AB362" s="5">
        <f t="shared" si="397"/>
        <v>3.9560801490927537</v>
      </c>
      <c r="AC362" s="32"/>
      <c r="AD362" s="5">
        <f t="shared" si="417"/>
        <v>152633.74881350703</v>
      </c>
      <c r="AE362" s="5">
        <f t="shared" si="399"/>
        <v>-1526.3374881350705</v>
      </c>
      <c r="AF362" s="5">
        <f t="shared" si="399"/>
        <v>-16908.238803601074</v>
      </c>
      <c r="AG362" s="5">
        <f t="shared" si="420"/>
        <v>-20754.921923953956</v>
      </c>
      <c r="AH362" s="5">
        <f t="shared" si="421"/>
        <v>113444.25059781695</v>
      </c>
      <c r="AI362" s="42">
        <f t="shared" si="415"/>
        <v>0</v>
      </c>
      <c r="AJ362" s="42">
        <f t="shared" si="418"/>
        <v>14824.045719586526</v>
      </c>
      <c r="AK362" s="42">
        <f t="shared" si="422"/>
        <v>128268.29631740348</v>
      </c>
    </row>
    <row r="363" spans="1:37" ht="15" x14ac:dyDescent="0.2">
      <c r="I363" s="2">
        <f t="shared" si="402"/>
        <v>18</v>
      </c>
      <c r="J363" s="11">
        <f t="shared" si="392"/>
        <v>232352.39542679541</v>
      </c>
      <c r="K363" s="11">
        <f t="shared" si="403"/>
        <v>2323.5239542679542</v>
      </c>
      <c r="L363" s="24">
        <f t="shared" si="409"/>
        <v>25739.194765275544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H'!$B$136:$AV$256, 37)</f>
        <v>56.044940571520321</v>
      </c>
      <c r="S363" s="46">
        <f>VLOOKUP(I363, '[1]Lapse Rates'!$A$4:$F$24, 4)</f>
        <v>4.565131E-4</v>
      </c>
      <c r="T363" s="33">
        <f t="shared" si="419"/>
        <v>0.65690628466791767</v>
      </c>
      <c r="U363" s="33">
        <f t="shared" si="410"/>
        <v>3.6816273685271655E-2</v>
      </c>
      <c r="V363" s="39">
        <f t="shared" si="405"/>
        <v>2.9988632442323358E-4</v>
      </c>
      <c r="W363" s="32">
        <f t="shared" si="411"/>
        <v>0.61979012465822281</v>
      </c>
      <c r="X363" s="31"/>
      <c r="Y363" s="5">
        <f t="shared" si="416"/>
        <v>0</v>
      </c>
      <c r="Z363" s="5">
        <f t="shared" si="416"/>
        <v>3.9560801490927537</v>
      </c>
      <c r="AA363" s="5">
        <f t="shared" si="412"/>
        <v>0</v>
      </c>
      <c r="AB363" s="5">
        <f t="shared" si="397"/>
        <v>3.7325558698279684</v>
      </c>
      <c r="AC363" s="32"/>
      <c r="AD363" s="5">
        <f t="shared" si="417"/>
        <v>144009.72012621022</v>
      </c>
      <c r="AE363" s="5">
        <f t="shared" si="399"/>
        <v>-1440.0972012621021</v>
      </c>
      <c r="AF363" s="5">
        <f t="shared" si="399"/>
        <v>-15952.898732172405</v>
      </c>
      <c r="AG363" s="5">
        <f t="shared" si="420"/>
        <v>-22171.827685207463</v>
      </c>
      <c r="AH363" s="5">
        <f t="shared" si="421"/>
        <v>104444.89650756824</v>
      </c>
      <c r="AI363" s="42">
        <f t="shared" si="415"/>
        <v>0</v>
      </c>
      <c r="AJ363" s="42">
        <f t="shared" si="418"/>
        <v>13986.468100400038</v>
      </c>
      <c r="AK363" s="42">
        <f t="shared" si="422"/>
        <v>118431.36460796828</v>
      </c>
    </row>
    <row r="364" spans="1:37" ht="15" x14ac:dyDescent="0.2">
      <c r="I364" s="2">
        <f t="shared" si="402"/>
        <v>19</v>
      </c>
      <c r="J364" s="11">
        <f t="shared" si="392"/>
        <v>232352.39542679541</v>
      </c>
      <c r="K364" s="11">
        <f t="shared" si="403"/>
        <v>2323.5239542679542</v>
      </c>
      <c r="L364" s="24">
        <f t="shared" si="409"/>
        <v>25739.194765275544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H'!$B$136:$AV$256, 37)</f>
        <v>63.064283643023828</v>
      </c>
      <c r="S364" s="46">
        <f>VLOOKUP(I364, '[1]Lapse Rates'!$A$4:$F$24, 4)</f>
        <v>3.5534066900000001E-2</v>
      </c>
      <c r="T364" s="33">
        <f t="shared" si="419"/>
        <v>0.61979012465822281</v>
      </c>
      <c r="U364" s="33">
        <f t="shared" si="410"/>
        <v>3.9086620220591256E-2</v>
      </c>
      <c r="V364" s="39">
        <f t="shared" si="405"/>
        <v>2.202366375356463E-2</v>
      </c>
      <c r="W364" s="32">
        <f t="shared" si="411"/>
        <v>0.55867984068406695</v>
      </c>
      <c r="X364" s="31"/>
      <c r="Y364" s="5">
        <f t="shared" si="416"/>
        <v>0</v>
      </c>
      <c r="Z364" s="5">
        <f t="shared" si="416"/>
        <v>3.7325558698279684</v>
      </c>
      <c r="AA364" s="5">
        <f t="shared" si="412"/>
        <v>0</v>
      </c>
      <c r="AB364" s="5">
        <f t="shared" si="397"/>
        <v>3.3645320177532496</v>
      </c>
      <c r="AC364" s="32"/>
      <c r="AD364" s="5">
        <f t="shared" si="417"/>
        <v>129810.59925960339</v>
      </c>
      <c r="AE364" s="5">
        <f t="shared" si="399"/>
        <v>-1298.105992596034</v>
      </c>
      <c r="AF364" s="5">
        <f t="shared" si="399"/>
        <v>-14379.96923080031</v>
      </c>
      <c r="AG364" s="5">
        <f t="shared" si="420"/>
        <v>-23539.096208826453</v>
      </c>
      <c r="AH364" s="5">
        <f t="shared" si="421"/>
        <v>90593.427827380598</v>
      </c>
      <c r="AI364" s="42">
        <f t="shared" si="415"/>
        <v>0</v>
      </c>
      <c r="AJ364" s="42">
        <f t="shared" si="418"/>
        <v>12607.441753224253</v>
      </c>
      <c r="AK364" s="42">
        <f t="shared" si="422"/>
        <v>103200.86958060485</v>
      </c>
    </row>
    <row r="365" spans="1:37" ht="15" x14ac:dyDescent="0.2">
      <c r="I365" s="2">
        <f t="shared" si="402"/>
        <v>20</v>
      </c>
      <c r="J365" s="11">
        <f t="shared" si="392"/>
        <v>232352.39542679541</v>
      </c>
      <c r="K365" s="11">
        <f t="shared" si="403"/>
        <v>2323.5239542679542</v>
      </c>
      <c r="L365" s="24">
        <f t="shared" si="409"/>
        <v>25739.194765275544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H'!$B$136:$AV$256, 37)</f>
        <v>71.009790584804577</v>
      </c>
      <c r="S365" s="46">
        <f>VLOOKUP(I365, '[1]Lapse Rates'!$A$4:$F$24, 4)</f>
        <v>0</v>
      </c>
      <c r="T365" s="33">
        <f t="shared" si="419"/>
        <v>0.55867984068406695</v>
      </c>
      <c r="U365" s="33">
        <f t="shared" si="410"/>
        <v>3.9671738490927581E-2</v>
      </c>
      <c r="V365" s="39">
        <f t="shared" si="405"/>
        <v>0</v>
      </c>
      <c r="W365" s="32">
        <f t="shared" si="411"/>
        <v>0.51900810219313942</v>
      </c>
      <c r="X365" s="31"/>
      <c r="Y365" s="5">
        <f t="shared" si="416"/>
        <v>0</v>
      </c>
      <c r="Z365" s="5">
        <f t="shared" si="416"/>
        <v>3.3645320177532496</v>
      </c>
      <c r="AA365" s="5">
        <f t="shared" si="412"/>
        <v>0</v>
      </c>
      <c r="AB365" s="5">
        <f t="shared" si="397"/>
        <v>3.1256173037567216</v>
      </c>
      <c r="AC365" s="32"/>
      <c r="AD365" s="5">
        <f>$W365*J365</f>
        <v>120592.77579049097</v>
      </c>
      <c r="AE365" s="5">
        <f t="shared" si="399"/>
        <v>-1205.9277579049099</v>
      </c>
      <c r="AF365" s="5">
        <f t="shared" si="399"/>
        <v>-13358.850627105248</v>
      </c>
      <c r="AG365" s="5">
        <f t="shared" si="420"/>
        <v>-23891.471399652826</v>
      </c>
      <c r="AH365" s="5">
        <f t="shared" si="421"/>
        <v>82136.526005827982</v>
      </c>
      <c r="AI365" s="42">
        <f t="shared" si="415"/>
        <v>0</v>
      </c>
      <c r="AJ365" s="42">
        <f t="shared" si="418"/>
        <v>11712.179852587635</v>
      </c>
      <c r="AK365" s="42">
        <f t="shared" si="422"/>
        <v>93848.705858415618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3999832.6955487016</v>
      </c>
      <c r="AE368" s="21">
        <f t="shared" ref="AE368:AK368" si="423">SUM(AE345:AE365)</f>
        <v>-128318.21370294955</v>
      </c>
      <c r="AF368" s="21">
        <f t="shared" si="423"/>
        <v>-424606.7680480245</v>
      </c>
      <c r="AG368" s="21">
        <f t="shared" si="423"/>
        <v>-262013.56338379864</v>
      </c>
      <c r="AH368" s="21">
        <f t="shared" si="423"/>
        <v>3184894.1504139276</v>
      </c>
      <c r="AI368" s="21">
        <f t="shared" si="423"/>
        <v>0</v>
      </c>
      <c r="AJ368" s="21">
        <f t="shared" si="423"/>
        <v>366129.17215402151</v>
      </c>
      <c r="AK368" s="21">
        <f t="shared" si="423"/>
        <v>3551023.3225679495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1989467.7146627728</v>
      </c>
      <c r="AE370" s="21">
        <f t="shared" ref="AE370:AK370" si="424">AE345+NPV($D$6,AE346:AE365)</f>
        <v>-108419.81788435316</v>
      </c>
      <c r="AF370" s="21">
        <f t="shared" si="424"/>
        <v>-204179.22110983965</v>
      </c>
      <c r="AG370" s="21">
        <f t="shared" si="424"/>
        <v>-87190.527453659714</v>
      </c>
      <c r="AH370" s="21">
        <f t="shared" si="424"/>
        <v>1589678.1482149209</v>
      </c>
      <c r="AI370" s="21">
        <f t="shared" si="424"/>
        <v>0</v>
      </c>
      <c r="AJ370" s="21">
        <f t="shared" si="424"/>
        <v>170859.10029211352</v>
      </c>
      <c r="AK370" s="21">
        <f t="shared" si="424"/>
        <v>1760537.248507034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2964346.1406641551</v>
      </c>
      <c r="AE372" s="21">
        <f t="shared" ref="AE372:AK372" si="425">AE345+NPV($D$7,AE346:AE365)</f>
        <v>-118044.09607358584</v>
      </c>
      <c r="AF372" s="21">
        <f t="shared" si="425"/>
        <v>-310793.64629483828</v>
      </c>
      <c r="AG372" s="21">
        <f t="shared" si="425"/>
        <v>-166561.68472701145</v>
      </c>
      <c r="AH372" s="21">
        <f t="shared" si="425"/>
        <v>2368946.7135687196</v>
      </c>
      <c r="AI372" s="21">
        <f t="shared" si="425"/>
        <v>0</v>
      </c>
      <c r="AJ372" s="21">
        <f t="shared" si="425"/>
        <v>265553.09627702244</v>
      </c>
      <c r="AK372" s="21">
        <f t="shared" si="425"/>
        <v>2634499.8098457423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241475.8866931189</v>
      </c>
    </row>
    <row r="375" spans="1:39" ht="15" x14ac:dyDescent="0.2">
      <c r="G375" s="58" t="s">
        <v>121</v>
      </c>
      <c r="H375" s="57"/>
      <c r="I375" s="57"/>
      <c r="J375" s="11">
        <f>H$374</f>
        <v>241475.8866931189</v>
      </c>
      <c r="K375" s="11">
        <f>J375*$C$10</f>
        <v>96590.354677247567</v>
      </c>
      <c r="L375" s="24">
        <f>$C$384</f>
        <v>33985.086365892108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241475.8866931189</v>
      </c>
      <c r="AE375" s="5">
        <f>-$W375*K375</f>
        <v>-96590.354677247567</v>
      </c>
      <c r="AF375" s="5">
        <f>-$W375*L375</f>
        <v>-33985.086365892108</v>
      </c>
      <c r="AG375" s="5"/>
      <c r="AH375" s="5">
        <f>SUM(AD375:AG375)</f>
        <v>110900.4456499792</v>
      </c>
      <c r="AI375" s="42">
        <f>Y375-AA375</f>
        <v>0</v>
      </c>
      <c r="AJ375" s="42"/>
      <c r="AK375" s="42">
        <f>SUM(AH375:AJ375)</f>
        <v>110900.4456499792</v>
      </c>
      <c r="AL375" s="6" t="s">
        <v>39</v>
      </c>
      <c r="AM375" s="36">
        <f>AK402</f>
        <v>2754482.0803432697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241475.8866931189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H'!$B$136:$AV$256, 40)</f>
        <v>8.2889563021366914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8.2889563021366908E-3</v>
      </c>
      <c r="V376" s="39">
        <f>MIN(S376*T376,T376-U376)</f>
        <v>2.6703721500000001E-3</v>
      </c>
      <c r="W376" s="32">
        <f>T376-SUM(U376:V376)</f>
        <v>0.98904067154786335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5.9562897458559823</v>
      </c>
      <c r="AC376" s="32"/>
      <c r="AD376" s="5">
        <f t="shared" ref="AD376:AD378" si="434">$W376*J376</f>
        <v>238829.47313757808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-4991.8498648794775</v>
      </c>
      <c r="AH376" s="5">
        <f t="shared" ref="AH376:AH384" si="436">SUM(AD376:AG376)</f>
        <v>233837.62327269861</v>
      </c>
      <c r="AI376" s="42">
        <f>-M376*$W375*(N376-N375)/1000</f>
        <v>0</v>
      </c>
      <c r="AJ376" s="42">
        <f>$D$6*SUM(Y376:Z376,AD376:AE376)</f>
        <v>23429.762101445413</v>
      </c>
      <c r="AK376" s="42">
        <f t="shared" ref="AK376" si="437">SUM(AH376:AJ376)</f>
        <v>257267.38537414401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241475.8866931189</v>
      </c>
      <c r="K377" s="11">
        <f t="shared" ref="K377:K395" si="439">J377*$C$11</f>
        <v>2414.758866931189</v>
      </c>
      <c r="L377" s="24">
        <f>$C$385</f>
        <v>26740.80976509854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H'!$B$136:$AV$256, 40)</f>
        <v>9.1416365608245549</v>
      </c>
      <c r="S377" s="46">
        <f>VLOOKUP(I377, '[1]Lapse Rates'!$A$4:$F$24, 4)</f>
        <v>2.4152155999999998E-3</v>
      </c>
      <c r="T377" s="33">
        <f t="shared" ref="T377:T379" si="440">W376</f>
        <v>0.98904067154786335</v>
      </c>
      <c r="U377" s="33">
        <f>T377*R377/1000</f>
        <v>9.0414503631644164E-3</v>
      </c>
      <c r="V377" s="39">
        <f t="shared" ref="V377:V395" si="441">MIN(S377*T377,T377-U377)</f>
        <v>2.3887464589568757E-3</v>
      </c>
      <c r="W377" s="32">
        <f>T377-SUM(U377:V377)</f>
        <v>0.97761047472574203</v>
      </c>
      <c r="X377" s="32"/>
      <c r="Y377" s="5">
        <f t="shared" ref="Y377:Z392" si="442">AA376</f>
        <v>0</v>
      </c>
      <c r="Z377" s="5">
        <f t="shared" si="442"/>
        <v>5.9562897458559823</v>
      </c>
      <c r="AA377" s="5">
        <f>O377*W377</f>
        <v>0</v>
      </c>
      <c r="AB377" s="5">
        <f t="shared" si="433"/>
        <v>5.8874537858360885</v>
      </c>
      <c r="AC377" s="32"/>
      <c r="AD377" s="5">
        <f t="shared" si="434"/>
        <v>236069.35622487945</v>
      </c>
      <c r="AE377" s="5">
        <f t="shared" si="435"/>
        <v>-2360.6935622487945</v>
      </c>
      <c r="AF377" s="5">
        <f t="shared" si="435"/>
        <v>-26142.095729008743</v>
      </c>
      <c r="AG377" s="5">
        <f t="shared" ref="AG377:AG380" si="443">-U377*M377</f>
        <v>-5445.0236107581431</v>
      </c>
      <c r="AH377" s="5">
        <f t="shared" si="436"/>
        <v>202121.54332286378</v>
      </c>
      <c r="AI377" s="42">
        <f>-M377*($W376*N377-$W375*N376)/1000</f>
        <v>0</v>
      </c>
      <c r="AJ377" s="42">
        <f t="shared" ref="AJ377:AJ378" si="444">$D$6*SUM(Y377:Z377,AD377:AE377)</f>
        <v>22927.40411922814</v>
      </c>
      <c r="AK377" s="42">
        <f>SUM(AH377:AJ377)</f>
        <v>225048.94744209191</v>
      </c>
      <c r="AL377" s="48" t="s">
        <v>59</v>
      </c>
      <c r="AM377" s="54">
        <f>AK402/AD402</f>
        <v>0.89182784465522114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241475.8866931189</v>
      </c>
      <c r="K378" s="11">
        <f t="shared" si="439"/>
        <v>2414.758866931189</v>
      </c>
      <c r="L378" s="24">
        <f t="shared" ref="L378:L395" si="445">$C$385</f>
        <v>26740.80976509854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H'!$B$136:$AV$256, 40)</f>
        <v>10.056963306964832</v>
      </c>
      <c r="S378" s="46">
        <f>VLOOKUP(I378, '[1]Lapse Rates'!$A$4:$F$24, 4)</f>
        <v>2.3963082999999999E-3</v>
      </c>
      <c r="T378" s="33">
        <f t="shared" si="440"/>
        <v>0.97761047472574203</v>
      </c>
      <c r="U378" s="33">
        <f t="shared" ref="U378:U395" si="446">T378*R378/1000</f>
        <v>9.8317926728212577E-3</v>
      </c>
      <c r="V378" s="39">
        <f t="shared" si="441"/>
        <v>2.3426560947522358E-3</v>
      </c>
      <c r="W378" s="32">
        <f t="shared" ref="W378:W395" si="447">T378-SUM(U378:V378)</f>
        <v>0.96543602595816858</v>
      </c>
      <c r="X378" s="32"/>
      <c r="Y378" s="5">
        <f t="shared" si="442"/>
        <v>0</v>
      </c>
      <c r="Z378" s="5">
        <f t="shared" si="442"/>
        <v>5.8874537858360885</v>
      </c>
      <c r="AA378" s="5">
        <f t="shared" ref="AA378:AA395" si="448">O378*W378</f>
        <v>0</v>
      </c>
      <c r="AB378" s="5">
        <f t="shared" si="433"/>
        <v>5.8141357247676186</v>
      </c>
      <c r="AC378" s="32"/>
      <c r="AD378" s="5">
        <f t="shared" si="434"/>
        <v>233129.52041372971</v>
      </c>
      <c r="AE378" s="5">
        <f t="shared" si="435"/>
        <v>-2331.2952041372973</v>
      </c>
      <c r="AF378" s="5">
        <f>-$W378*L378</f>
        <v>-25816.54111052012</v>
      </c>
      <c r="AG378" s="5">
        <f t="shared" si="443"/>
        <v>-5920.9906695604732</v>
      </c>
      <c r="AH378" s="5">
        <f t="shared" si="436"/>
        <v>199060.69342951183</v>
      </c>
      <c r="AI378" s="42">
        <f>-M378*($W377*N378-$W376*N377)/1000</f>
        <v>0</v>
      </c>
      <c r="AJ378" s="42">
        <f t="shared" si="444"/>
        <v>22641.883452277409</v>
      </c>
      <c r="AK378" s="42">
        <f t="shared" ref="AK378:AK385" si="449">SUM(AH378:AJ378)</f>
        <v>221702.57688178922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241475.8866931189</v>
      </c>
      <c r="K379" s="11">
        <f t="shared" si="439"/>
        <v>2414.758866931189</v>
      </c>
      <c r="L379" s="24">
        <f t="shared" si="445"/>
        <v>26740.80976509854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H'!$B$136:$AV$256, 40)</f>
        <v>11.035794878432055</v>
      </c>
      <c r="S379" s="46">
        <f>VLOOKUP(I379, '[1]Lapse Rates'!$A$4:$F$24, 4)</f>
        <v>2.1941491999999999E-3</v>
      </c>
      <c r="T379" s="33">
        <f t="shared" si="440"/>
        <v>0.96543602595816858</v>
      </c>
      <c r="U379" s="33">
        <f t="shared" si="446"/>
        <v>1.0654353950722954E-2</v>
      </c>
      <c r="V379" s="39">
        <f t="shared" si="441"/>
        <v>2.1183106840072948E-3</v>
      </c>
      <c r="W379" s="32">
        <f t="shared" si="447"/>
        <v>0.95266336132343832</v>
      </c>
      <c r="X379" s="32"/>
      <c r="Y379" s="5">
        <f>AA378</f>
        <v>0</v>
      </c>
      <c r="Z379" s="5">
        <f t="shared" si="442"/>
        <v>5.8141357247676186</v>
      </c>
      <c r="AA379" s="5">
        <f t="shared" si="448"/>
        <v>0</v>
      </c>
      <c r="AB379" s="5">
        <f t="shared" si="433"/>
        <v>5.7372150342645289</v>
      </c>
      <c r="AC379" s="32"/>
      <c r="AD379" s="5">
        <f>$W379*J379</f>
        <v>230045.22989562439</v>
      </c>
      <c r="AE379" s="5">
        <f t="shared" si="435"/>
        <v>-2300.4522989562438</v>
      </c>
      <c r="AF379" s="5">
        <f t="shared" si="435"/>
        <v>-25474.989715329397</v>
      </c>
      <c r="AG379" s="5">
        <f t="shared" si="443"/>
        <v>-6416.360925389934</v>
      </c>
      <c r="AH379" s="5">
        <f t="shared" si="436"/>
        <v>195853.42695594882</v>
      </c>
      <c r="AI379" s="42">
        <f t="shared" ref="AI379:AI395" si="451">-M379*($W378*N379-$W377*N378)/1000</f>
        <v>0</v>
      </c>
      <c r="AJ379" s="42">
        <f>$D$6*SUM(Y379:Z379,AD379:AE379)</f>
        <v>22342.333048947745</v>
      </c>
      <c r="AK379" s="42">
        <f t="shared" si="449"/>
        <v>218195.76000489655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241475.8866931189</v>
      </c>
      <c r="K380" s="11">
        <f t="shared" si="439"/>
        <v>2414.758866931189</v>
      </c>
      <c r="L380" s="24">
        <f t="shared" si="445"/>
        <v>26740.80976509854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H'!$B$136:$AV$256, 40)</f>
        <v>12.140565705502054</v>
      </c>
      <c r="S380" s="46">
        <f>VLOOKUP(I380, '[1]Lapse Rates'!$A$4:$F$24, 4)</f>
        <v>1.9313649E-3</v>
      </c>
      <c r="T380" s="33">
        <f>W379</f>
        <v>0.95266336132343832</v>
      </c>
      <c r="U380" s="33">
        <f t="shared" si="446"/>
        <v>1.1565872133371647E-2</v>
      </c>
      <c r="V380" s="39">
        <f t="shared" si="441"/>
        <v>1.8399405775761063E-3</v>
      </c>
      <c r="W380" s="32">
        <f t="shared" si="447"/>
        <v>0.93925754861249056</v>
      </c>
      <c r="X380" s="32"/>
      <c r="Y380" s="5">
        <f t="shared" ref="Y380:Z395" si="452">AA379</f>
        <v>0</v>
      </c>
      <c r="Z380" s="5">
        <f t="shared" si="442"/>
        <v>5.7372150342645289</v>
      </c>
      <c r="AA380" s="5">
        <f t="shared" si="448"/>
        <v>0</v>
      </c>
      <c r="AB380" s="5">
        <f t="shared" si="433"/>
        <v>5.6564813424335156</v>
      </c>
      <c r="AC380" s="32"/>
      <c r="AD380" s="5">
        <f t="shared" ref="AD380:AD394" si="453">$W380*J380</f>
        <v>226808.04938440639</v>
      </c>
      <c r="AE380" s="5">
        <f t="shared" si="435"/>
        <v>-2268.0804938440638</v>
      </c>
      <c r="AF380" s="5">
        <f t="shared" si="435"/>
        <v>-25116.507427879405</v>
      </c>
      <c r="AG380" s="5">
        <f t="shared" si="443"/>
        <v>-6965.3036090082733</v>
      </c>
      <c r="AH380" s="5">
        <f t="shared" si="436"/>
        <v>192458.15785367467</v>
      </c>
      <c r="AI380" s="42">
        <f t="shared" si="451"/>
        <v>0</v>
      </c>
      <c r="AJ380" s="42">
        <f t="shared" ref="AJ380:AJ395" si="454">$D$6*SUM(Y380:Z380,AD380:AE380)</f>
        <v>22027.933768959028</v>
      </c>
      <c r="AK380" s="42">
        <f t="shared" si="449"/>
        <v>214486.09162263368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241475.8866931189</v>
      </c>
      <c r="K381" s="11">
        <f t="shared" si="439"/>
        <v>2414.758866931189</v>
      </c>
      <c r="L381" s="24">
        <f t="shared" si="445"/>
        <v>26740.80976509854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H'!$B$136:$AV$256, 40)</f>
        <v>13.531989929618971</v>
      </c>
      <c r="S381" s="46">
        <f>VLOOKUP(I381, '[1]Lapse Rates'!$A$4:$F$24, 4)</f>
        <v>1.9726812000000001E-3</v>
      </c>
      <c r="T381" s="33">
        <f t="shared" ref="T381:T395" si="455">W380</f>
        <v>0.93925754861249056</v>
      </c>
      <c r="U381" s="33">
        <f t="shared" si="446"/>
        <v>1.2710023689142824E-2</v>
      </c>
      <c r="V381" s="39">
        <f t="shared" si="441"/>
        <v>1.8528557081059463E-3</v>
      </c>
      <c r="W381" s="32">
        <f t="shared" si="447"/>
        <v>0.92469466921524179</v>
      </c>
      <c r="X381" s="32"/>
      <c r="Y381" s="5">
        <f t="shared" si="452"/>
        <v>0</v>
      </c>
      <c r="Z381" s="5">
        <f t="shared" si="442"/>
        <v>5.6564813424335156</v>
      </c>
      <c r="AA381" s="5">
        <f t="shared" si="448"/>
        <v>0</v>
      </c>
      <c r="AB381" s="5">
        <f t="shared" si="433"/>
        <v>5.5687794594682583</v>
      </c>
      <c r="AC381" s="32"/>
      <c r="AD381" s="5">
        <f t="shared" si="453"/>
        <v>223291.46516915079</v>
      </c>
      <c r="AE381" s="5">
        <f t="shared" si="435"/>
        <v>-2232.914651691508</v>
      </c>
      <c r="AF381" s="5">
        <f t="shared" si="435"/>
        <v>-24727.084240285501</v>
      </c>
      <c r="AG381" s="5">
        <f>-U381*M381</f>
        <v>-7654.3448562887934</v>
      </c>
      <c r="AH381" s="5">
        <f t="shared" si="436"/>
        <v>188677.12142088497</v>
      </c>
      <c r="AI381" s="42">
        <f t="shared" si="451"/>
        <v>0</v>
      </c>
      <c r="AJ381" s="42">
        <f t="shared" si="454"/>
        <v>21686.398706582448</v>
      </c>
      <c r="AK381" s="42">
        <f t="shared" si="449"/>
        <v>210363.5201274674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241475.8866931189</v>
      </c>
      <c r="K382" s="11">
        <f t="shared" si="439"/>
        <v>2414.758866931189</v>
      </c>
      <c r="L382" s="24">
        <f t="shared" si="445"/>
        <v>26740.80976509854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H'!$B$136:$AV$256, 40)</f>
        <v>14.981046780938327</v>
      </c>
      <c r="S382" s="46">
        <f>VLOOKUP(I382, '[1]Lapse Rates'!$A$4:$F$24, 4)</f>
        <v>1.7228968999999999E-3</v>
      </c>
      <c r="T382" s="33">
        <f t="shared" si="455"/>
        <v>0.92469466921524179</v>
      </c>
      <c r="U382" s="33">
        <f t="shared" si="446"/>
        <v>1.385289409759783E-2</v>
      </c>
      <c r="V382" s="39">
        <f t="shared" si="441"/>
        <v>1.5931535790374655E-3</v>
      </c>
      <c r="W382" s="32">
        <f t="shared" si="447"/>
        <v>0.90924862153860653</v>
      </c>
      <c r="X382" s="32"/>
      <c r="Y382" s="5">
        <f t="shared" si="452"/>
        <v>0</v>
      </c>
      <c r="Z382" s="5">
        <f t="shared" si="442"/>
        <v>5.5687794594682583</v>
      </c>
      <c r="AA382" s="5">
        <f t="shared" si="448"/>
        <v>0</v>
      </c>
      <c r="AB382" s="5">
        <f t="shared" si="433"/>
        <v>5.4757588810057349</v>
      </c>
      <c r="AC382" s="32"/>
      <c r="AD382" s="5">
        <f t="shared" si="453"/>
        <v>219561.61711053111</v>
      </c>
      <c r="AE382" s="5">
        <f t="shared" si="435"/>
        <v>-2195.616171105311</v>
      </c>
      <c r="AF382" s="5">
        <f t="shared" si="435"/>
        <v>-24314.044417741956</v>
      </c>
      <c r="AG382" s="5">
        <f t="shared" ref="AG382:AG395" si="456">-U382*M382</f>
        <v>-8342.6145595022444</v>
      </c>
      <c r="AH382" s="5">
        <f t="shared" si="436"/>
        <v>184709.34196218158</v>
      </c>
      <c r="AI382" s="42">
        <f t="shared" si="451"/>
        <v>0</v>
      </c>
      <c r="AJ382" s="42">
        <f t="shared" si="454"/>
        <v>21324.150989422647</v>
      </c>
      <c r="AK382" s="42">
        <f t="shared" si="449"/>
        <v>206033.49295160425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241475.8866931189</v>
      </c>
      <c r="K383" s="11">
        <f t="shared" si="439"/>
        <v>2414.758866931189</v>
      </c>
      <c r="L383" s="24">
        <f t="shared" si="445"/>
        <v>26740.80976509854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H'!$B$136:$AV$256, 40)</f>
        <v>16.655821142951851</v>
      </c>
      <c r="S383" s="46">
        <f>VLOOKUP(I383, '[1]Lapse Rates'!$A$4:$F$24, 4)</f>
        <v>1.5750323E-3</v>
      </c>
      <c r="T383" s="33">
        <f t="shared" si="455"/>
        <v>0.90924862153860653</v>
      </c>
      <c r="U383" s="33">
        <f t="shared" si="446"/>
        <v>1.5144282414822548E-2</v>
      </c>
      <c r="V383" s="39">
        <f t="shared" si="441"/>
        <v>1.432095947653781E-3</v>
      </c>
      <c r="W383" s="32">
        <f t="shared" si="447"/>
        <v>0.89267224317613025</v>
      </c>
      <c r="X383" s="32"/>
      <c r="Y383" s="5">
        <f t="shared" si="452"/>
        <v>0</v>
      </c>
      <c r="Z383" s="5">
        <f t="shared" si="442"/>
        <v>5.4757588810057349</v>
      </c>
      <c r="AA383" s="5">
        <f t="shared" si="448"/>
        <v>0</v>
      </c>
      <c r="AB383" s="5">
        <f t="shared" si="433"/>
        <v>5.3759311233571774</v>
      </c>
      <c r="AC383" s="32"/>
      <c r="AD383" s="5">
        <f t="shared" si="453"/>
        <v>215558.8214472915</v>
      </c>
      <c r="AE383" s="5">
        <f t="shared" si="435"/>
        <v>-2155.5882144729153</v>
      </c>
      <c r="AF383" s="5">
        <f t="shared" si="435"/>
        <v>-23870.778637356681</v>
      </c>
      <c r="AG383" s="5">
        <f t="shared" si="456"/>
        <v>-9120.3260543961678</v>
      </c>
      <c r="AH383" s="5">
        <f t="shared" si="436"/>
        <v>180412.12854106573</v>
      </c>
      <c r="AI383" s="42">
        <f t="shared" si="451"/>
        <v>0</v>
      </c>
      <c r="AJ383" s="42">
        <f t="shared" si="454"/>
        <v>20935.394352085732</v>
      </c>
      <c r="AK383" s="42">
        <f t="shared" si="449"/>
        <v>201347.52289315147</v>
      </c>
    </row>
    <row r="384" spans="1:39" ht="15" x14ac:dyDescent="0.2">
      <c r="A384" s="12"/>
      <c r="B384" s="13">
        <v>1</v>
      </c>
      <c r="C384" s="10">
        <f>$H$374*0.14+$B$387</f>
        <v>33985.086365892108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241475.8866931189</v>
      </c>
      <c r="K384" s="11">
        <f t="shared" si="439"/>
        <v>2414.758866931189</v>
      </c>
      <c r="L384" s="24">
        <f t="shared" si="445"/>
        <v>26740.80976509854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H'!$B$136:$AV$256, 40)</f>
        <v>18.592615523176288</v>
      </c>
      <c r="S384" s="46">
        <f>VLOOKUP(I384, '[1]Lapse Rates'!$A$4:$F$24, 4)</f>
        <v>1.4424080000000001E-3</v>
      </c>
      <c r="T384" s="33">
        <f t="shared" si="455"/>
        <v>0.89267224317613025</v>
      </c>
      <c r="U384" s="33">
        <f t="shared" si="446"/>
        <v>1.6597111805585117E-2</v>
      </c>
      <c r="V384" s="39">
        <f t="shared" si="441"/>
        <v>1.2875975849351957E-3</v>
      </c>
      <c r="W384" s="32">
        <f t="shared" si="447"/>
        <v>0.87478753378560992</v>
      </c>
      <c r="X384" s="32"/>
      <c r="Y384" s="5">
        <f t="shared" si="452"/>
        <v>0</v>
      </c>
      <c r="Z384" s="5">
        <f t="shared" si="442"/>
        <v>5.3759311233571774</v>
      </c>
      <c r="AA384" s="5">
        <f t="shared" si="448"/>
        <v>0</v>
      </c>
      <c r="AB384" s="5">
        <f t="shared" si="433"/>
        <v>5.268224216841741</v>
      </c>
      <c r="AC384" s="32"/>
      <c r="AD384" s="5">
        <f t="shared" si="453"/>
        <v>211240.09538896685</v>
      </c>
      <c r="AE384" s="5">
        <f t="shared" si="435"/>
        <v>-2112.4009538896685</v>
      </c>
      <c r="AF384" s="5">
        <f t="shared" si="435"/>
        <v>-23392.527025840707</v>
      </c>
      <c r="AG384" s="5">
        <f t="shared" si="456"/>
        <v>-9995.2620455657197</v>
      </c>
      <c r="AH384" s="5">
        <f t="shared" si="436"/>
        <v>175739.90536367072</v>
      </c>
      <c r="AI384" s="42">
        <f t="shared" si="451"/>
        <v>0</v>
      </c>
      <c r="AJ384" s="42">
        <f t="shared" si="454"/>
        <v>20515.954202924273</v>
      </c>
      <c r="AK384" s="42">
        <f t="shared" si="449"/>
        <v>196255.859566595</v>
      </c>
    </row>
    <row r="385" spans="1:37" ht="15" x14ac:dyDescent="0.2">
      <c r="A385" s="12"/>
      <c r="B385" s="70" t="s">
        <v>49</v>
      </c>
      <c r="C385" s="10">
        <f>$H$374*0.11+$B$387</f>
        <v>26740.80976509854</v>
      </c>
      <c r="D385" s="1"/>
      <c r="E385" s="1"/>
      <c r="F385" s="1"/>
      <c r="I385" s="2">
        <f t="shared" si="438"/>
        <v>10</v>
      </c>
      <c r="J385" s="11">
        <f t="shared" si="428"/>
        <v>241475.8866931189</v>
      </c>
      <c r="K385" s="11">
        <f t="shared" si="439"/>
        <v>2414.758866931189</v>
      </c>
      <c r="L385" s="24">
        <f t="shared" si="445"/>
        <v>26740.80976509854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H'!$B$136:$AV$256, 40)</f>
        <v>20.902984352523877</v>
      </c>
      <c r="S385" s="46">
        <f>VLOOKUP(I385, '[1]Lapse Rates'!$A$4:$F$24, 4)</f>
        <v>1.4007732E-3</v>
      </c>
      <c r="T385" s="33">
        <f t="shared" si="455"/>
        <v>0.87478753378560992</v>
      </c>
      <c r="U385" s="33">
        <f t="shared" si="446"/>
        <v>1.8285670130503556E-2</v>
      </c>
      <c r="V385" s="39">
        <f t="shared" si="441"/>
        <v>1.2253789330209769E-3</v>
      </c>
      <c r="W385" s="32">
        <f t="shared" si="447"/>
        <v>0.85527648472208539</v>
      </c>
      <c r="X385" s="32"/>
      <c r="Y385" s="5">
        <f t="shared" si="452"/>
        <v>0</v>
      </c>
      <c r="Z385" s="5">
        <f t="shared" si="442"/>
        <v>5.268224216841741</v>
      </c>
      <c r="AA385" s="5">
        <f t="shared" si="448"/>
        <v>0</v>
      </c>
      <c r="AB385" s="5">
        <f t="shared" si="433"/>
        <v>5.1507230211769679</v>
      </c>
      <c r="AC385" s="32"/>
      <c r="AD385" s="5">
        <f t="shared" si="453"/>
        <v>206528.64751603932</v>
      </c>
      <c r="AE385" s="5">
        <f t="shared" si="435"/>
        <v>-2065.2864751603934</v>
      </c>
      <c r="AF385" s="5">
        <f t="shared" si="435"/>
        <v>-22870.785774515494</v>
      </c>
      <c r="AG385" s="5">
        <f t="shared" si="456"/>
        <v>-11012.160837023026</v>
      </c>
      <c r="AH385" s="5">
        <f>SUM(AD385:AG385)</f>
        <v>170580.4144293404</v>
      </c>
      <c r="AI385" s="42">
        <f t="shared" si="451"/>
        <v>0</v>
      </c>
      <c r="AJ385" s="42">
        <f t="shared" si="454"/>
        <v>20058.372530905897</v>
      </c>
      <c r="AK385" s="42">
        <f t="shared" si="449"/>
        <v>190638.7869602463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241475.8866931189</v>
      </c>
      <c r="K386" s="11">
        <f t="shared" si="439"/>
        <v>2414.758866931189</v>
      </c>
      <c r="L386" s="24">
        <f t="shared" si="445"/>
        <v>26740.80976509854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H'!$B$136:$AV$256, 40)</f>
        <v>23.575371542784524</v>
      </c>
      <c r="S386" s="46">
        <f>VLOOKUP(I386, '[1]Lapse Rates'!$A$4:$F$24, 4)</f>
        <v>1.2298243999999999E-3</v>
      </c>
      <c r="T386" s="33">
        <f t="shared" si="455"/>
        <v>0.85527648472208539</v>
      </c>
      <c r="U386" s="33">
        <f t="shared" si="446"/>
        <v>2.0163460899129834E-2</v>
      </c>
      <c r="V386" s="39">
        <f t="shared" si="441"/>
        <v>1.0518398896574477E-3</v>
      </c>
      <c r="W386" s="32">
        <f t="shared" si="447"/>
        <v>0.83406118393329809</v>
      </c>
      <c r="X386" s="31"/>
      <c r="Y386" s="5">
        <f t="shared" si="452"/>
        <v>0</v>
      </c>
      <c r="Z386" s="5">
        <f t="shared" si="442"/>
        <v>5.1507230211769679</v>
      </c>
      <c r="AA386" s="5">
        <f t="shared" si="448"/>
        <v>0</v>
      </c>
      <c r="AB386" s="5">
        <f t="shared" si="433"/>
        <v>5.0229583273896621</v>
      </c>
      <c r="AC386" s="32"/>
      <c r="AD386" s="5">
        <f t="shared" si="453"/>
        <v>201405.66394660569</v>
      </c>
      <c r="AE386" s="5">
        <f t="shared" si="435"/>
        <v>-2014.0566394660568</v>
      </c>
      <c r="AF386" s="5">
        <f t="shared" si="435"/>
        <v>-22303.471452013186</v>
      </c>
      <c r="AG386" s="5">
        <f t="shared" si="456"/>
        <v>-12143.02089382206</v>
      </c>
      <c r="AH386" s="5">
        <f t="shared" ref="AH386:AH395" si="457">SUM(AD386:AG386)</f>
        <v>164945.11496130441</v>
      </c>
      <c r="AI386" s="42">
        <f t="shared" si="451"/>
        <v>0</v>
      </c>
      <c r="AJ386" s="42">
        <f t="shared" si="454"/>
        <v>19560.821962758779</v>
      </c>
      <c r="AK386" s="42">
        <f t="shared" ref="AK386:AK395" si="458">SUM(AH386:AJ386)</f>
        <v>184505.93692406319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241475.8866931189</v>
      </c>
      <c r="K387" s="11">
        <f t="shared" si="439"/>
        <v>2414.758866931189</v>
      </c>
      <c r="L387" s="24">
        <f t="shared" si="445"/>
        <v>26740.80976509854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H'!$B$136:$AV$256, 40)</f>
        <v>26.65477074686796</v>
      </c>
      <c r="S387" s="46">
        <f>VLOOKUP(I387, '[1]Lapse Rates'!$A$4:$F$24, 4)</f>
        <v>1.0984558E-3</v>
      </c>
      <c r="T387" s="33">
        <f t="shared" si="455"/>
        <v>0.83406118393329809</v>
      </c>
      <c r="U387" s="33">
        <f t="shared" si="446"/>
        <v>2.2231709646603332E-2</v>
      </c>
      <c r="V387" s="39">
        <f t="shared" si="441"/>
        <v>9.1617934504639807E-4</v>
      </c>
      <c r="W387" s="32">
        <f t="shared" si="447"/>
        <v>0.81091329494164832</v>
      </c>
      <c r="X387" s="31"/>
      <c r="Y387" s="5">
        <f t="shared" si="452"/>
        <v>0</v>
      </c>
      <c r="Z387" s="5">
        <f t="shared" si="442"/>
        <v>5.0229583273896621</v>
      </c>
      <c r="AA387" s="5">
        <f t="shared" si="448"/>
        <v>0</v>
      </c>
      <c r="AB387" s="5">
        <f t="shared" si="433"/>
        <v>4.8835550269941388</v>
      </c>
      <c r="AC387" s="32"/>
      <c r="AD387" s="5">
        <f t="shared" si="453"/>
        <v>195816.00692727318</v>
      </c>
      <c r="AE387" s="5">
        <f t="shared" si="435"/>
        <v>-1958.1600692727318</v>
      </c>
      <c r="AF387" s="5">
        <f t="shared" si="435"/>
        <v>-21684.478156023863</v>
      </c>
      <c r="AG387" s="5">
        <f t="shared" si="456"/>
        <v>-13388.580268764279</v>
      </c>
      <c r="AH387" s="5">
        <f t="shared" si="457"/>
        <v>158784.78843321229</v>
      </c>
      <c r="AI387" s="42">
        <f t="shared" si="451"/>
        <v>0</v>
      </c>
      <c r="AJ387" s="42">
        <f t="shared" si="454"/>
        <v>19017.94752898176</v>
      </c>
      <c r="AK387" s="42">
        <f t="shared" si="458"/>
        <v>177802.73596219404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241475.8866931189</v>
      </c>
      <c r="K388" s="11">
        <f t="shared" si="439"/>
        <v>2414.758866931189</v>
      </c>
      <c r="L388" s="24">
        <f t="shared" si="445"/>
        <v>26740.80976509854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H'!$B$136:$AV$256, 40)</f>
        <v>30.223276604822424</v>
      </c>
      <c r="S388" s="46">
        <f>VLOOKUP(I388, '[1]Lapse Rates'!$A$4:$F$24, 4)</f>
        <v>9.9047419999999994E-4</v>
      </c>
      <c r="T388" s="33">
        <f t="shared" si="455"/>
        <v>0.81091329494164832</v>
      </c>
      <c r="U388" s="33">
        <f t="shared" si="446"/>
        <v>2.4508456815549386E-2</v>
      </c>
      <c r="V388" s="39">
        <f t="shared" si="441"/>
        <v>8.0318869707669317E-4</v>
      </c>
      <c r="W388" s="32">
        <f t="shared" si="447"/>
        <v>0.78560164942902222</v>
      </c>
      <c r="X388" s="31"/>
      <c r="Y388" s="5">
        <f t="shared" si="452"/>
        <v>0</v>
      </c>
      <c r="Z388" s="5">
        <f t="shared" si="442"/>
        <v>4.8835550269941388</v>
      </c>
      <c r="AA388" s="5">
        <f t="shared" si="448"/>
        <v>0</v>
      </c>
      <c r="AB388" s="5">
        <f t="shared" si="433"/>
        <v>4.7311209573399058</v>
      </c>
      <c r="AC388" s="32"/>
      <c r="AD388" s="5">
        <f t="shared" si="453"/>
        <v>189703.85488344988</v>
      </c>
      <c r="AE388" s="5">
        <f t="shared" si="435"/>
        <v>-1897.0385488344989</v>
      </c>
      <c r="AF388" s="5">
        <f t="shared" si="435"/>
        <v>-21007.624258529118</v>
      </c>
      <c r="AG388" s="5">
        <f t="shared" si="456"/>
        <v>-14759.703439571491</v>
      </c>
      <c r="AH388" s="5">
        <f t="shared" si="457"/>
        <v>152039.48863651475</v>
      </c>
      <c r="AI388" s="42">
        <f t="shared" si="451"/>
        <v>0</v>
      </c>
      <c r="AJ388" s="42">
        <f t="shared" si="454"/>
        <v>18424.327759173917</v>
      </c>
      <c r="AK388" s="42">
        <f t="shared" si="458"/>
        <v>170463.81639568869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241475.8866931189</v>
      </c>
      <c r="K389" s="11">
        <f t="shared" si="439"/>
        <v>2414.758866931189</v>
      </c>
      <c r="L389" s="24">
        <f t="shared" si="445"/>
        <v>26740.80976509854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H'!$B$136:$AV$256, 40)</f>
        <v>34.230544510310153</v>
      </c>
      <c r="S389" s="46">
        <f>VLOOKUP(I389, '[1]Lapse Rates'!$A$4:$F$24, 4)</f>
        <v>9.2791330000000004E-4</v>
      </c>
      <c r="T389" s="33">
        <f t="shared" si="455"/>
        <v>0.78560164942902222</v>
      </c>
      <c r="U389" s="33">
        <f t="shared" si="446"/>
        <v>2.6891572228153218E-2</v>
      </c>
      <c r="V389" s="39">
        <f t="shared" si="441"/>
        <v>7.2897021900712711E-4</v>
      </c>
      <c r="W389" s="32">
        <f t="shared" si="447"/>
        <v>0.75798110698186183</v>
      </c>
      <c r="X389" s="31"/>
      <c r="Y389" s="5">
        <f t="shared" si="452"/>
        <v>0</v>
      </c>
      <c r="Z389" s="5">
        <f t="shared" si="442"/>
        <v>4.7311209573399058</v>
      </c>
      <c r="AA389" s="5">
        <f t="shared" si="448"/>
        <v>0</v>
      </c>
      <c r="AB389" s="5">
        <f t="shared" si="433"/>
        <v>4.5647820407657962</v>
      </c>
      <c r="AC389" s="32"/>
      <c r="AD389" s="5">
        <f t="shared" si="453"/>
        <v>183034.1599050769</v>
      </c>
      <c r="AE389" s="5">
        <f t="shared" si="435"/>
        <v>-1830.341599050769</v>
      </c>
      <c r="AF389" s="5">
        <f t="shared" si="435"/>
        <v>-20269.028587340774</v>
      </c>
      <c r="AG389" s="5">
        <f t="shared" si="456"/>
        <v>-16194.884651388484</v>
      </c>
      <c r="AH389" s="5">
        <f t="shared" si="457"/>
        <v>144739.90506729687</v>
      </c>
      <c r="AI389" s="42">
        <f t="shared" si="451"/>
        <v>0</v>
      </c>
      <c r="AJ389" s="42">
        <f t="shared" si="454"/>
        <v>17776.558698787081</v>
      </c>
      <c r="AK389" s="42">
        <f t="shared" si="458"/>
        <v>162516.46376608397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241475.8866931189</v>
      </c>
      <c r="K390" s="11">
        <f t="shared" si="439"/>
        <v>2414.758866931189</v>
      </c>
      <c r="L390" s="24">
        <f t="shared" si="445"/>
        <v>26740.80976509854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H'!$B$136:$AV$256, 40)</f>
        <v>38.709423148862946</v>
      </c>
      <c r="S390" s="46">
        <f>VLOOKUP(I390, '[1]Lapse Rates'!$A$4:$F$24, 4)</f>
        <v>7.1178370000000003E-4</v>
      </c>
      <c r="T390" s="33">
        <f t="shared" si="455"/>
        <v>0.75798110698186183</v>
      </c>
      <c r="U390" s="33">
        <f t="shared" si="446"/>
        <v>2.9341011409004445E-2</v>
      </c>
      <c r="V390" s="39">
        <f t="shared" si="441"/>
        <v>5.3951859685764545E-4</v>
      </c>
      <c r="W390" s="32">
        <f t="shared" si="447"/>
        <v>0.72810057697599972</v>
      </c>
      <c r="X390" s="31"/>
      <c r="Y390" s="5">
        <f t="shared" si="452"/>
        <v>0</v>
      </c>
      <c r="Z390" s="5">
        <f t="shared" si="442"/>
        <v>4.5647820407657962</v>
      </c>
      <c r="AA390" s="5">
        <f t="shared" si="448"/>
        <v>0</v>
      </c>
      <c r="AB390" s="5">
        <f t="shared" si="433"/>
        <v>4.3848328237167937</v>
      </c>
      <c r="AC390" s="32"/>
      <c r="AD390" s="5">
        <f t="shared" si="453"/>
        <v>175818.732427051</v>
      </c>
      <c r="AE390" s="5">
        <f t="shared" si="435"/>
        <v>-1758.1873242705101</v>
      </c>
      <c r="AF390" s="5">
        <f t="shared" si="435"/>
        <v>-19469.999018773695</v>
      </c>
      <c r="AG390" s="5">
        <f t="shared" si="456"/>
        <v>-17670.00795983334</v>
      </c>
      <c r="AH390" s="5">
        <f t="shared" si="457"/>
        <v>136920.53812417344</v>
      </c>
      <c r="AI390" s="42">
        <f t="shared" si="451"/>
        <v>0</v>
      </c>
      <c r="AJ390" s="42">
        <f t="shared" si="454"/>
        <v>17075.787279700966</v>
      </c>
      <c r="AK390" s="42">
        <f t="shared" si="458"/>
        <v>153996.32540387442</v>
      </c>
    </row>
    <row r="391" spans="1:37" ht="15" x14ac:dyDescent="0.2">
      <c r="I391" s="2">
        <f t="shared" si="438"/>
        <v>16</v>
      </c>
      <c r="J391" s="11">
        <f t="shared" si="428"/>
        <v>241475.8866931189</v>
      </c>
      <c r="K391" s="11">
        <f t="shared" si="439"/>
        <v>2414.758866931189</v>
      </c>
      <c r="L391" s="24">
        <f t="shared" si="445"/>
        <v>26740.80976509854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H'!$B$136:$AV$256, 40)</f>
        <v>43.622184976312873</v>
      </c>
      <c r="S391" s="46">
        <f>VLOOKUP(I391, '[1]Lapse Rates'!$A$4:$F$24, 4)</f>
        <v>6.4944269999999999E-4</v>
      </c>
      <c r="T391" s="33">
        <f t="shared" si="455"/>
        <v>0.72810057697599972</v>
      </c>
      <c r="U391" s="33">
        <f t="shared" si="446"/>
        <v>3.1761338050207193E-2</v>
      </c>
      <c r="V391" s="39">
        <f t="shared" si="441"/>
        <v>4.7285960458285107E-4</v>
      </c>
      <c r="W391" s="32">
        <f t="shared" si="447"/>
        <v>0.69586637932120965</v>
      </c>
      <c r="X391" s="31"/>
      <c r="Y391" s="5">
        <f t="shared" si="452"/>
        <v>0</v>
      </c>
      <c r="Z391" s="5">
        <f t="shared" si="442"/>
        <v>4.3848328237167937</v>
      </c>
      <c r="AA391" s="5">
        <f t="shared" si="448"/>
        <v>0</v>
      </c>
      <c r="AB391" s="5">
        <f t="shared" si="433"/>
        <v>4.1907091375223278</v>
      </c>
      <c r="AC391" s="32"/>
      <c r="AD391" s="5">
        <f t="shared" si="453"/>
        <v>168034.9509665193</v>
      </c>
      <c r="AE391" s="5">
        <f t="shared" si="435"/>
        <v>-1680.3495096651932</v>
      </c>
      <c r="AF391" s="5">
        <f t="shared" si="435"/>
        <v>-18608.030471356367</v>
      </c>
      <c r="AG391" s="5">
        <f t="shared" si="456"/>
        <v>-19127.598852638228</v>
      </c>
      <c r="AH391" s="5">
        <f t="shared" si="457"/>
        <v>128618.9721328595</v>
      </c>
      <c r="AI391" s="42">
        <f t="shared" si="451"/>
        <v>0</v>
      </c>
      <c r="AJ391" s="42">
        <f t="shared" si="454"/>
        <v>16319.816555017396</v>
      </c>
      <c r="AK391" s="42">
        <f t="shared" si="458"/>
        <v>144938.78868787689</v>
      </c>
    </row>
    <row r="392" spans="1:37" ht="15" x14ac:dyDescent="0.2">
      <c r="I392" s="2">
        <f t="shared" si="438"/>
        <v>17</v>
      </c>
      <c r="J392" s="11">
        <f t="shared" si="428"/>
        <v>241475.8866931189</v>
      </c>
      <c r="K392" s="11">
        <f t="shared" si="439"/>
        <v>2414.758866931189</v>
      </c>
      <c r="L392" s="24">
        <f t="shared" si="445"/>
        <v>26740.80976509854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H'!$B$136:$AV$256, 40)</f>
        <v>49.047307096711059</v>
      </c>
      <c r="S392" s="46">
        <f>VLOOKUP(I392, '[1]Lapse Rates'!$A$4:$F$24, 4)</f>
        <v>5.2983399999999997E-4</v>
      </c>
      <c r="T392" s="33">
        <f t="shared" si="455"/>
        <v>0.69586637932120965</v>
      </c>
      <c r="U392" s="33">
        <f t="shared" si="446"/>
        <v>3.4130372004843791E-2</v>
      </c>
      <c r="V392" s="39">
        <f t="shared" si="441"/>
        <v>3.686936672212738E-4</v>
      </c>
      <c r="W392" s="32">
        <f t="shared" si="447"/>
        <v>0.66136731364914458</v>
      </c>
      <c r="X392" s="31"/>
      <c r="Y392" s="5">
        <f t="shared" si="452"/>
        <v>0</v>
      </c>
      <c r="Z392" s="5">
        <f t="shared" si="442"/>
        <v>4.1907091375223278</v>
      </c>
      <c r="AA392" s="5">
        <f t="shared" si="448"/>
        <v>0</v>
      </c>
      <c r="AB392" s="5">
        <f t="shared" si="433"/>
        <v>3.9829457593161068</v>
      </c>
      <c r="AC392" s="32"/>
      <c r="AD392" s="5">
        <f t="shared" si="453"/>
        <v>159704.25849327326</v>
      </c>
      <c r="AE392" s="5">
        <f t="shared" si="435"/>
        <v>-1597.0425849327328</v>
      </c>
      <c r="AF392" s="5">
        <f t="shared" si="435"/>
        <v>-17685.497519146036</v>
      </c>
      <c r="AG392" s="5">
        <f t="shared" si="456"/>
        <v>-20554.29980210507</v>
      </c>
      <c r="AH392" s="5">
        <f t="shared" si="457"/>
        <v>119867.41858708941</v>
      </c>
      <c r="AI392" s="42">
        <f t="shared" si="451"/>
        <v>0</v>
      </c>
      <c r="AJ392" s="42">
        <f t="shared" si="454"/>
        <v>15510.728989174599</v>
      </c>
      <c r="AK392" s="42">
        <f t="shared" si="458"/>
        <v>135378.14757626402</v>
      </c>
    </row>
    <row r="393" spans="1:37" ht="15" x14ac:dyDescent="0.2">
      <c r="I393" s="2">
        <f t="shared" si="438"/>
        <v>18</v>
      </c>
      <c r="J393" s="11">
        <f t="shared" si="428"/>
        <v>241475.8866931189</v>
      </c>
      <c r="K393" s="11">
        <f t="shared" si="439"/>
        <v>2414.758866931189</v>
      </c>
      <c r="L393" s="24">
        <f t="shared" si="445"/>
        <v>26740.80976509854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H'!$B$136:$AV$256, 40)</f>
        <v>55.173775692170267</v>
      </c>
      <c r="S393" s="46">
        <f>VLOOKUP(I393, '[1]Lapse Rates'!$A$4:$F$24, 4)</f>
        <v>4.565131E-4</v>
      </c>
      <c r="T393" s="33">
        <f t="shared" si="455"/>
        <v>0.66136731364914458</v>
      </c>
      <c r="U393" s="33">
        <f t="shared" si="446"/>
        <v>3.6490131813411125E-2</v>
      </c>
      <c r="V393" s="39">
        <f t="shared" si="441"/>
        <v>3.0192284259264332E-4</v>
      </c>
      <c r="W393" s="32">
        <f t="shared" si="447"/>
        <v>0.62457525899314081</v>
      </c>
      <c r="X393" s="31"/>
      <c r="Y393" s="5">
        <f t="shared" si="452"/>
        <v>0</v>
      </c>
      <c r="Z393" s="5">
        <f t="shared" si="452"/>
        <v>3.9829457593161068</v>
      </c>
      <c r="AA393" s="5">
        <f t="shared" si="448"/>
        <v>0</v>
      </c>
      <c r="AB393" s="5">
        <f t="shared" si="433"/>
        <v>3.7613733364818018</v>
      </c>
      <c r="AC393" s="32"/>
      <c r="AD393" s="5">
        <f t="shared" si="453"/>
        <v>150819.86447195307</v>
      </c>
      <c r="AE393" s="5">
        <f t="shared" si="435"/>
        <v>-1508.1986447195306</v>
      </c>
      <c r="AF393" s="5">
        <f t="shared" si="435"/>
        <v>-16701.64818472273</v>
      </c>
      <c r="AG393" s="5">
        <f t="shared" si="456"/>
        <v>-21975.415591858768</v>
      </c>
      <c r="AH393" s="5">
        <f t="shared" si="457"/>
        <v>110634.60205065206</v>
      </c>
      <c r="AI393" s="42">
        <f t="shared" si="451"/>
        <v>0</v>
      </c>
      <c r="AJ393" s="42">
        <f t="shared" si="454"/>
        <v>14647.865144630601</v>
      </c>
      <c r="AK393" s="42">
        <f t="shared" si="458"/>
        <v>125282.46719528266</v>
      </c>
    </row>
    <row r="394" spans="1:37" ht="15" x14ac:dyDescent="0.2">
      <c r="I394" s="2">
        <f t="shared" si="438"/>
        <v>19</v>
      </c>
      <c r="J394" s="11">
        <f t="shared" si="428"/>
        <v>241475.8866931189</v>
      </c>
      <c r="K394" s="11">
        <f t="shared" si="439"/>
        <v>2414.758866931189</v>
      </c>
      <c r="L394" s="24">
        <f t="shared" si="445"/>
        <v>26740.80976509854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H'!$B$136:$AV$256, 40)</f>
        <v>62.0840098040131</v>
      </c>
      <c r="S394" s="46">
        <f>VLOOKUP(I394, '[1]Lapse Rates'!$A$4:$F$24, 4)</f>
        <v>3.5534066900000001E-2</v>
      </c>
      <c r="T394" s="33">
        <f t="shared" si="455"/>
        <v>0.62457525899314081</v>
      </c>
      <c r="U394" s="33">
        <f t="shared" si="446"/>
        <v>3.8776136502674176E-2</v>
      </c>
      <c r="V394" s="39">
        <f t="shared" si="441"/>
        <v>2.2193699037147092E-2</v>
      </c>
      <c r="W394" s="32">
        <f t="shared" si="447"/>
        <v>0.56360542345331954</v>
      </c>
      <c r="X394" s="31"/>
      <c r="Y394" s="5">
        <f t="shared" si="452"/>
        <v>0</v>
      </c>
      <c r="Z394" s="5">
        <f t="shared" si="452"/>
        <v>3.7613733364818018</v>
      </c>
      <c r="AA394" s="5">
        <f t="shared" si="448"/>
        <v>0</v>
      </c>
      <c r="AB394" s="5">
        <f t="shared" si="433"/>
        <v>3.3941953056086915</v>
      </c>
      <c r="AC394" s="32"/>
      <c r="AD394" s="5">
        <f t="shared" si="453"/>
        <v>136097.11937344109</v>
      </c>
      <c r="AE394" s="5">
        <f t="shared" si="435"/>
        <v>-1360.9711937344109</v>
      </c>
      <c r="AF394" s="5">
        <f t="shared" si="435"/>
        <v>-15071.265411143026</v>
      </c>
      <c r="AG394" s="5">
        <f t="shared" si="456"/>
        <v>-23352.113909868967</v>
      </c>
      <c r="AH394" s="5">
        <f t="shared" si="457"/>
        <v>96312.768858694675</v>
      </c>
      <c r="AI394" s="42">
        <f t="shared" si="451"/>
        <v>0</v>
      </c>
      <c r="AJ394" s="42">
        <f t="shared" si="454"/>
        <v>13217.985127153535</v>
      </c>
      <c r="AK394" s="42">
        <f t="shared" si="458"/>
        <v>109530.75398584821</v>
      </c>
    </row>
    <row r="395" spans="1:37" ht="15" x14ac:dyDescent="0.2">
      <c r="I395" s="2">
        <f t="shared" si="438"/>
        <v>20</v>
      </c>
      <c r="J395" s="11">
        <f t="shared" si="428"/>
        <v>241475.8866931189</v>
      </c>
      <c r="K395" s="11">
        <f t="shared" si="439"/>
        <v>2414.758866931189</v>
      </c>
      <c r="L395" s="24">
        <f t="shared" si="445"/>
        <v>26740.80976509854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H'!$B$136:$AV$256, 40)</f>
        <v>69.906011456543382</v>
      </c>
      <c r="S395" s="46">
        <f>VLOOKUP(I395, '[1]Lapse Rates'!$A$4:$F$24, 4)</f>
        <v>0</v>
      </c>
      <c r="T395" s="33">
        <f t="shared" si="455"/>
        <v>0.56360542345331954</v>
      </c>
      <c r="U395" s="33">
        <f t="shared" si="446"/>
        <v>3.9399407188897742E-2</v>
      </c>
      <c r="V395" s="39">
        <f t="shared" si="441"/>
        <v>0</v>
      </c>
      <c r="W395" s="32">
        <f t="shared" si="447"/>
        <v>0.52420601626442176</v>
      </c>
      <c r="X395" s="31"/>
      <c r="Y395" s="5">
        <f t="shared" si="452"/>
        <v>0</v>
      </c>
      <c r="Z395" s="5">
        <f t="shared" si="452"/>
        <v>3.3941953056086915</v>
      </c>
      <c r="AA395" s="5">
        <f t="shared" si="448"/>
        <v>0</v>
      </c>
      <c r="AB395" s="5">
        <f t="shared" si="433"/>
        <v>3.1569206496890643</v>
      </c>
      <c r="AC395" s="32"/>
      <c r="AD395" s="5">
        <f>$W395*J395</f>
        <v>126583.11258731876</v>
      </c>
      <c r="AE395" s="5">
        <f t="shared" si="435"/>
        <v>-1265.8311258731876</v>
      </c>
      <c r="AF395" s="5">
        <f t="shared" si="435"/>
        <v>-14017.693358647053</v>
      </c>
      <c r="AG395" s="5">
        <f t="shared" si="456"/>
        <v>-23727.465591962697</v>
      </c>
      <c r="AH395" s="5">
        <f t="shared" si="457"/>
        <v>87572.122510835819</v>
      </c>
      <c r="AI395" s="42">
        <f t="shared" si="451"/>
        <v>0</v>
      </c>
      <c r="AJ395" s="42">
        <f t="shared" si="454"/>
        <v>12293.958281927291</v>
      </c>
      <c r="AK395" s="42">
        <f t="shared" si="458"/>
        <v>99866.08079276311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4169555.8863632786</v>
      </c>
      <c r="AE398" s="21">
        <f t="shared" ref="AE398:AK398" si="459">SUM(AE375:AE395)</f>
        <v>-133482.85994257338</v>
      </c>
      <c r="AF398" s="21">
        <f t="shared" si="459"/>
        <v>-442529.17686206591</v>
      </c>
      <c r="AG398" s="21">
        <f t="shared" si="459"/>
        <v>-258757.32799418562</v>
      </c>
      <c r="AH398" s="21">
        <f t="shared" si="459"/>
        <v>3334786.5215644529</v>
      </c>
      <c r="AI398" s="21">
        <f t="shared" si="459"/>
        <v>0</v>
      </c>
      <c r="AJ398" s="21">
        <f t="shared" si="459"/>
        <v>381735.38460008457</v>
      </c>
      <c r="AK398" s="21">
        <f t="shared" si="459"/>
        <v>3716521.9061645386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2071451.4993019823</v>
      </c>
      <c r="AE400" s="21">
        <f t="shared" ref="AE400:AK400" si="460">AE375+NPV($D$6,AE376:AE395)</f>
        <v>-112715.17707109344</v>
      </c>
      <c r="AF400" s="21">
        <f t="shared" si="460"/>
        <v>-212549.83419009813</v>
      </c>
      <c r="AG400" s="21">
        <f t="shared" si="460"/>
        <v>-85864.000669492525</v>
      </c>
      <c r="AH400" s="21">
        <f t="shared" si="460"/>
        <v>1660322.487371298</v>
      </c>
      <c r="AI400" s="21">
        <f t="shared" si="460"/>
        <v>0</v>
      </c>
      <c r="AJ400" s="21">
        <f t="shared" si="460"/>
        <v>177943.3343158467</v>
      </c>
      <c r="AK400" s="21">
        <f t="shared" si="460"/>
        <v>1838265.8216871449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3088580.4887692723</v>
      </c>
      <c r="AE402" s="21">
        <f t="shared" ref="AE402:AK402" si="461">AE375+NPV($D$7,AE376:AE395)</f>
        <v>-122757.04322289067</v>
      </c>
      <c r="AF402" s="21">
        <f t="shared" si="461"/>
        <v>-323752.50379373104</v>
      </c>
      <c r="AG402" s="21">
        <f t="shared" si="461"/>
        <v>-164330.01547563096</v>
      </c>
      <c r="AH402" s="21">
        <f t="shared" si="461"/>
        <v>2477740.92627702</v>
      </c>
      <c r="AI402" s="21">
        <f t="shared" si="461"/>
        <v>0</v>
      </c>
      <c r="AJ402" s="21">
        <f t="shared" si="461"/>
        <v>276741.15406625054</v>
      </c>
      <c r="AK402" s="21">
        <f t="shared" si="461"/>
        <v>2754482.0803432697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248407.20074042087</v>
      </c>
    </row>
    <row r="405" spans="1:39" ht="15" x14ac:dyDescent="0.2">
      <c r="G405" s="58" t="s">
        <v>122</v>
      </c>
      <c r="H405" s="57"/>
      <c r="I405" s="57"/>
      <c r="J405" s="11">
        <f>H$404</f>
        <v>248407.20074042087</v>
      </c>
      <c r="K405" s="11">
        <f>J405*$C$10</f>
        <v>99362.880296168354</v>
      </c>
      <c r="L405" s="24">
        <f>$C$414</f>
        <v>34768.714270728939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248407.20074042087</v>
      </c>
      <c r="AE405" s="5">
        <f>-$W405*K405</f>
        <v>-99362.880296168354</v>
      </c>
      <c r="AF405" s="5">
        <f>-$W405*L405</f>
        <v>-34768.714270728939</v>
      </c>
      <c r="AG405" s="5"/>
      <c r="AH405" s="5">
        <f>SUM(AD405:AG405)</f>
        <v>114275.60617352359</v>
      </c>
      <c r="AI405" s="42">
        <f>Y405-AA405</f>
        <v>0</v>
      </c>
      <c r="AJ405" s="42"/>
      <c r="AK405" s="42">
        <f>SUM(AH405:AJ405)</f>
        <v>114275.60617352359</v>
      </c>
      <c r="AL405" s="6" t="s">
        <v>39</v>
      </c>
      <c r="AM405" s="36">
        <f>AK432</f>
        <v>2762288.0287807453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248407.20074042087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H'!$B$136:$AV$256, 43)</f>
        <v>9.8596008316533545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9.8596008316533552E-3</v>
      </c>
      <c r="V406" s="39">
        <f>MIN(S406*T406,T406-U406)</f>
        <v>2.6703721500000001E-3</v>
      </c>
      <c r="W406" s="32">
        <f>T406-SUM(U406:V406)</f>
        <v>0.98747002701834663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5.9468308690123184</v>
      </c>
      <c r="AC406" s="32"/>
      <c r="AD406" s="5">
        <f t="shared" ref="AD406:AD408" si="470">$W406*J406</f>
        <v>245294.66522669524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-5937.7375492457686</v>
      </c>
      <c r="AH406" s="5">
        <f t="shared" ref="AH406:AH414" si="472">SUM(AD406:AG406)</f>
        <v>239356.92767744948</v>
      </c>
      <c r="AI406" s="42">
        <f>-M406*$W405*(N406-N405)/1000</f>
        <v>0</v>
      </c>
      <c r="AJ406" s="42">
        <f>$D$6*SUM(Y406:Z406,AD406:AE406)</f>
        <v>24063.997445387806</v>
      </c>
      <c r="AK406" s="42">
        <f t="shared" ref="AK406" si="473">SUM(AH406:AJ406)</f>
        <v>263420.9251228373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248407.20074042087</v>
      </c>
      <c r="K407" s="11">
        <f t="shared" ref="K407:K425" si="475">J407*$C$11</f>
        <v>2484.0720074042088</v>
      </c>
      <c r="L407" s="24">
        <f>$C$415</f>
        <v>27316.498248516313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H'!$B$136:$AV$256, 43)</f>
        <v>10.828053991359345</v>
      </c>
      <c r="S407" s="46">
        <f>VLOOKUP(I407, '[1]Lapse Rates'!$A$4:$F$24, 4)</f>
        <v>2.4152155999999998E-3</v>
      </c>
      <c r="T407" s="33">
        <f t="shared" ref="T407:T409" si="476">W406</f>
        <v>0.98747002701834663</v>
      </c>
      <c r="U407" s="33">
        <f>T407*R407/1000</f>
        <v>1.069237876740373E-2</v>
      </c>
      <c r="V407" s="39">
        <f t="shared" ref="V407:V425" si="477">MIN(S407*T407,T407-U407)</f>
        <v>2.384953013787132E-3</v>
      </c>
      <c r="W407" s="32">
        <f>T407-SUM(U407:V407)</f>
        <v>0.97439269523715577</v>
      </c>
      <c r="X407" s="32"/>
      <c r="Y407" s="5">
        <f t="shared" ref="Y407:Z422" si="478">AA406</f>
        <v>0</v>
      </c>
      <c r="Z407" s="5">
        <f t="shared" si="478"/>
        <v>5.9468308690123184</v>
      </c>
      <c r="AA407" s="5">
        <f>O407*W407</f>
        <v>0</v>
      </c>
      <c r="AB407" s="5">
        <f t="shared" si="469"/>
        <v>5.8680753845997708</v>
      </c>
      <c r="AC407" s="32"/>
      <c r="AD407" s="5">
        <f t="shared" si="470"/>
        <v>242046.1618457759</v>
      </c>
      <c r="AE407" s="5">
        <f t="shared" si="471"/>
        <v>-2420.461618457759</v>
      </c>
      <c r="AF407" s="5">
        <f t="shared" si="471"/>
        <v>-26616.996352812854</v>
      </c>
      <c r="AG407" s="5">
        <f t="shared" ref="AG407:AG410" si="479">-U407*M407</f>
        <v>-6439.2605727147811</v>
      </c>
      <c r="AH407" s="5">
        <f t="shared" si="472"/>
        <v>206569.44330179051</v>
      </c>
      <c r="AI407" s="42">
        <f>-M407*($W406*N407-$W405*N406)/1000</f>
        <v>0</v>
      </c>
      <c r="AJ407" s="42">
        <f t="shared" ref="AJ407:AJ408" si="480">$D$6*SUM(Y407:Z407,AD407:AE407)</f>
        <v>23507.864576408163</v>
      </c>
      <c r="AK407" s="42">
        <f>SUM(AH407:AJ407)</f>
        <v>230077.30787819868</v>
      </c>
      <c r="AL407" s="48" t="s">
        <v>59</v>
      </c>
      <c r="AM407" s="54">
        <f>AK432/AD432</f>
        <v>0.88694837751800537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248407.20074042087</v>
      </c>
      <c r="K408" s="11">
        <f t="shared" si="475"/>
        <v>2484.0720074042088</v>
      </c>
      <c r="L408" s="24">
        <f t="shared" ref="L408:L425" si="481">$C$415</f>
        <v>27316.498248516313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H'!$B$136:$AV$256, 43)</f>
        <v>11.862275593823238</v>
      </c>
      <c r="S408" s="46">
        <f>VLOOKUP(I408, '[1]Lapse Rates'!$A$4:$F$24, 4)</f>
        <v>2.3963082999999999E-3</v>
      </c>
      <c r="T408" s="33">
        <f t="shared" si="476"/>
        <v>0.97439269523715577</v>
      </c>
      <c r="U408" s="33">
        <f t="shared" ref="U408:U425" si="482">T408*R408/1000</f>
        <v>1.1558514687511358E-2</v>
      </c>
      <c r="V408" s="39">
        <f t="shared" si="477"/>
        <v>2.3349453030561667E-3</v>
      </c>
      <c r="W408" s="32">
        <f t="shared" ref="W408:W425" si="483">T408-SUM(U408:V408)</f>
        <v>0.9604992352465882</v>
      </c>
      <c r="X408" s="32"/>
      <c r="Y408" s="5">
        <f t="shared" si="478"/>
        <v>0</v>
      </c>
      <c r="Z408" s="5">
        <f t="shared" si="478"/>
        <v>5.8680753845997708</v>
      </c>
      <c r="AA408" s="5">
        <f t="shared" ref="AA408:AA425" si="484">O408*W408</f>
        <v>0</v>
      </c>
      <c r="AB408" s="5">
        <f t="shared" si="469"/>
        <v>5.784404939433176</v>
      </c>
      <c r="AC408" s="32"/>
      <c r="AD408" s="5">
        <f t="shared" si="470"/>
        <v>238594.92634091998</v>
      </c>
      <c r="AE408" s="5">
        <f t="shared" si="471"/>
        <v>-2385.9492634091998</v>
      </c>
      <c r="AF408" s="5">
        <f>-$W408*L408</f>
        <v>-26237.475677314684</v>
      </c>
      <c r="AG408" s="5">
        <f t="shared" si="479"/>
        <v>-6960.8727417452774</v>
      </c>
      <c r="AH408" s="5">
        <f t="shared" si="472"/>
        <v>203010.62865845082</v>
      </c>
      <c r="AI408" s="42">
        <f>-M408*($W407*N408-$W406*N407)/1000</f>
        <v>0</v>
      </c>
      <c r="AJ408" s="42">
        <f t="shared" si="480"/>
        <v>23172.676309499042</v>
      </c>
      <c r="AK408" s="42">
        <f t="shared" ref="AK408:AK415" si="485">SUM(AH408:AJ408)</f>
        <v>226183.30496794987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248407.20074042087</v>
      </c>
      <c r="K409" s="11">
        <f t="shared" si="475"/>
        <v>2484.0720074042088</v>
      </c>
      <c r="L409" s="24">
        <f t="shared" si="481"/>
        <v>27316.498248516313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H'!$B$136:$AV$256, 43)</f>
        <v>12.962449759953078</v>
      </c>
      <c r="S409" s="46">
        <f>VLOOKUP(I409, '[1]Lapse Rates'!$A$4:$F$24, 4)</f>
        <v>2.1941491999999999E-3</v>
      </c>
      <c r="T409" s="33">
        <f t="shared" si="476"/>
        <v>0.9604992352465882</v>
      </c>
      <c r="U409" s="33">
        <f t="shared" si="482"/>
        <v>1.2450423081357253E-2</v>
      </c>
      <c r="V409" s="39">
        <f t="shared" si="477"/>
        <v>2.1074786286169132E-3</v>
      </c>
      <c r="W409" s="32">
        <f t="shared" si="483"/>
        <v>0.94594133353661403</v>
      </c>
      <c r="X409" s="32"/>
      <c r="Y409" s="5">
        <f>AA408</f>
        <v>0</v>
      </c>
      <c r="Z409" s="5">
        <f t="shared" si="478"/>
        <v>5.784404939433176</v>
      </c>
      <c r="AA409" s="5">
        <f t="shared" si="484"/>
        <v>0</v>
      </c>
      <c r="AB409" s="5">
        <f t="shared" si="469"/>
        <v>5.6967330335442155</v>
      </c>
      <c r="AC409" s="32"/>
      <c r="AD409" s="5">
        <f>$W409*J409</f>
        <v>234978.63872849109</v>
      </c>
      <c r="AE409" s="5">
        <f t="shared" si="471"/>
        <v>-2349.7863872849111</v>
      </c>
      <c r="AF409" s="5">
        <f t="shared" si="471"/>
        <v>-25839.804780752103</v>
      </c>
      <c r="AG409" s="5">
        <f t="shared" si="479"/>
        <v>-7498.0058418626968</v>
      </c>
      <c r="AH409" s="5">
        <f t="shared" si="472"/>
        <v>199291.04171859138</v>
      </c>
      <c r="AI409" s="42">
        <f t="shared" ref="AI409:AI425" si="487">-M409*($W408*N409-$W407*N408)/1000</f>
        <v>0</v>
      </c>
      <c r="AJ409" s="42">
        <f>$D$6*SUM(Y409:Z409,AD409:AE409)</f>
        <v>22821.457864796885</v>
      </c>
      <c r="AK409" s="42">
        <f t="shared" si="485"/>
        <v>222112.49958338827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248407.20074042087</v>
      </c>
      <c r="K410" s="11">
        <f t="shared" si="475"/>
        <v>2484.0720074042088</v>
      </c>
      <c r="L410" s="24">
        <f t="shared" si="481"/>
        <v>27316.498248516313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H'!$B$136:$AV$256, 43)</f>
        <v>14.200782916132713</v>
      </c>
      <c r="S410" s="46">
        <f>VLOOKUP(I410, '[1]Lapse Rates'!$A$4:$F$24, 4)</f>
        <v>1.9313649E-3</v>
      </c>
      <c r="T410" s="33">
        <f>W409</f>
        <v>0.94594133353661403</v>
      </c>
      <c r="U410" s="33">
        <f t="shared" si="482"/>
        <v>1.3433107528950545E-2</v>
      </c>
      <c r="V410" s="39">
        <f t="shared" si="477"/>
        <v>1.8269578890518091E-3</v>
      </c>
      <c r="W410" s="32">
        <f t="shared" si="483"/>
        <v>0.93068126811861163</v>
      </c>
      <c r="X410" s="32"/>
      <c r="Y410" s="5">
        <f t="shared" ref="Y410:Z425" si="488">AA409</f>
        <v>0</v>
      </c>
      <c r="Z410" s="5">
        <f t="shared" si="478"/>
        <v>5.6967330335442155</v>
      </c>
      <c r="AA410" s="5">
        <f t="shared" si="484"/>
        <v>0</v>
      </c>
      <c r="AB410" s="5">
        <f t="shared" si="469"/>
        <v>5.6048324941780336</v>
      </c>
      <c r="AC410" s="32"/>
      <c r="AD410" s="5">
        <f t="shared" ref="AD410:AD424" si="489">$W410*J410</f>
        <v>231187.92859488941</v>
      </c>
      <c r="AE410" s="5">
        <f t="shared" si="471"/>
        <v>-2311.879285948894</v>
      </c>
      <c r="AF410" s="5">
        <f t="shared" si="471"/>
        <v>-25422.953230488994</v>
      </c>
      <c r="AG410" s="5">
        <f t="shared" si="479"/>
        <v>-8089.8069140523576</v>
      </c>
      <c r="AH410" s="5">
        <f t="shared" si="472"/>
        <v>195363.28916439918</v>
      </c>
      <c r="AI410" s="42">
        <f t="shared" si="487"/>
        <v>0</v>
      </c>
      <c r="AJ410" s="42">
        <f t="shared" ref="AJ410:AJ425" si="490">$D$6*SUM(Y410:Z410,AD410:AE410)</f>
        <v>22453.299286717654</v>
      </c>
      <c r="AK410" s="42">
        <f t="shared" si="485"/>
        <v>217816.58845111684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248407.20074042087</v>
      </c>
      <c r="K411" s="11">
        <f t="shared" si="475"/>
        <v>2484.0720074042088</v>
      </c>
      <c r="L411" s="24">
        <f t="shared" si="481"/>
        <v>27316.498248516313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H'!$B$136:$AV$256, 43)</f>
        <v>15.762766494347883</v>
      </c>
      <c r="S411" s="46">
        <f>VLOOKUP(I411, '[1]Lapse Rates'!$A$4:$F$24, 4)</f>
        <v>1.9726812000000001E-3</v>
      </c>
      <c r="T411" s="33">
        <f t="shared" ref="T411:T425" si="491">W410</f>
        <v>0.93068126811861163</v>
      </c>
      <c r="U411" s="33">
        <f t="shared" si="482"/>
        <v>1.467011151001725E-2</v>
      </c>
      <c r="V411" s="39">
        <f t="shared" si="477"/>
        <v>1.8359374408097446E-3</v>
      </c>
      <c r="W411" s="32">
        <f t="shared" si="483"/>
        <v>0.91417521916778466</v>
      </c>
      <c r="X411" s="32"/>
      <c r="Y411" s="5">
        <f t="shared" si="488"/>
        <v>0</v>
      </c>
      <c r="Z411" s="5">
        <f t="shared" si="478"/>
        <v>5.6048324941780336</v>
      </c>
      <c r="AA411" s="5">
        <f t="shared" si="484"/>
        <v>0</v>
      </c>
      <c r="AB411" s="5">
        <f t="shared" si="469"/>
        <v>5.5054282806419579</v>
      </c>
      <c r="AC411" s="32"/>
      <c r="AD411" s="5">
        <f t="shared" si="489"/>
        <v>227087.70717973012</v>
      </c>
      <c r="AE411" s="5">
        <f t="shared" si="471"/>
        <v>-2270.8770717973011</v>
      </c>
      <c r="AF411" s="5">
        <f t="shared" si="471"/>
        <v>-24972.065773233808</v>
      </c>
      <c r="AG411" s="5">
        <f>-U411*M411</f>
        <v>-8834.7665845661777</v>
      </c>
      <c r="AH411" s="5">
        <f t="shared" si="472"/>
        <v>191009.99775013284</v>
      </c>
      <c r="AI411" s="42">
        <f t="shared" si="487"/>
        <v>0</v>
      </c>
      <c r="AJ411" s="42">
        <f t="shared" si="490"/>
        <v>22055.080867655888</v>
      </c>
      <c r="AK411" s="42">
        <f t="shared" si="485"/>
        <v>213065.07861778873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248407.20074042087</v>
      </c>
      <c r="K412" s="11">
        <f t="shared" si="475"/>
        <v>2484.0720074042088</v>
      </c>
      <c r="L412" s="24">
        <f t="shared" si="481"/>
        <v>27316.498248516313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H'!$B$136:$AV$256, 43)</f>
        <v>17.378720502625345</v>
      </c>
      <c r="S412" s="46">
        <f>VLOOKUP(I412, '[1]Lapse Rates'!$A$4:$F$24, 4)</f>
        <v>1.7228968999999999E-3</v>
      </c>
      <c r="T412" s="33">
        <f t="shared" si="491"/>
        <v>0.91417521916778466</v>
      </c>
      <c r="U412" s="33">
        <f t="shared" si="482"/>
        <v>1.5887195624343198E-2</v>
      </c>
      <c r="V412" s="39">
        <f t="shared" si="477"/>
        <v>1.5750296511609966E-3</v>
      </c>
      <c r="W412" s="32">
        <f t="shared" si="483"/>
        <v>0.89671299389228043</v>
      </c>
      <c r="X412" s="32"/>
      <c r="Y412" s="5">
        <f t="shared" si="488"/>
        <v>0</v>
      </c>
      <c r="Z412" s="5">
        <f t="shared" si="478"/>
        <v>5.5054282806419579</v>
      </c>
      <c r="AA412" s="5">
        <f t="shared" si="484"/>
        <v>0</v>
      </c>
      <c r="AB412" s="5">
        <f t="shared" si="469"/>
        <v>5.4002656959875415</v>
      </c>
      <c r="AC412" s="32"/>
      <c r="AD412" s="5">
        <f t="shared" si="489"/>
        <v>222749.96468034349</v>
      </c>
      <c r="AE412" s="5">
        <f t="shared" si="471"/>
        <v>-2227.4996468034351</v>
      </c>
      <c r="AF412" s="5">
        <f t="shared" si="471"/>
        <v>-24495.058927080296</v>
      </c>
      <c r="AG412" s="5">
        <f t="shared" ref="AG412:AG425" si="492">-U412*M412</f>
        <v>-9567.7299336525793</v>
      </c>
      <c r="AH412" s="5">
        <f t="shared" si="472"/>
        <v>186459.67617280717</v>
      </c>
      <c r="AI412" s="42">
        <f t="shared" si="487"/>
        <v>0</v>
      </c>
      <c r="AJ412" s="42">
        <f t="shared" si="490"/>
        <v>21633.793902304613</v>
      </c>
      <c r="AK412" s="42">
        <f t="shared" si="485"/>
        <v>208093.47007511178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248407.20074042087</v>
      </c>
      <c r="K413" s="11">
        <f t="shared" si="475"/>
        <v>2484.0720074042088</v>
      </c>
      <c r="L413" s="24">
        <f t="shared" si="481"/>
        <v>27316.498248516313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H'!$B$136:$AV$256, 43)</f>
        <v>19.24216520071305</v>
      </c>
      <c r="S413" s="46">
        <f>VLOOKUP(I413, '[1]Lapse Rates'!$A$4:$F$24, 4)</f>
        <v>1.5750323E-3</v>
      </c>
      <c r="T413" s="33">
        <f t="shared" si="491"/>
        <v>0.89671299389228043</v>
      </c>
      <c r="U413" s="33">
        <f t="shared" si="482"/>
        <v>1.7254699566101251E-2</v>
      </c>
      <c r="V413" s="39">
        <f t="shared" si="477"/>
        <v>1.4123519292100445E-3</v>
      </c>
      <c r="W413" s="32">
        <f t="shared" si="483"/>
        <v>0.87804594239696909</v>
      </c>
      <c r="X413" s="32"/>
      <c r="Y413" s="5">
        <f t="shared" si="488"/>
        <v>0</v>
      </c>
      <c r="Z413" s="5">
        <f t="shared" si="478"/>
        <v>5.4002656959875415</v>
      </c>
      <c r="AA413" s="5">
        <f t="shared" si="484"/>
        <v>0</v>
      </c>
      <c r="AB413" s="5">
        <f t="shared" si="469"/>
        <v>5.2878472984378426</v>
      </c>
      <c r="AC413" s="32"/>
      <c r="AD413" s="5">
        <f t="shared" si="489"/>
        <v>218112.93467231593</v>
      </c>
      <c r="AE413" s="5">
        <f t="shared" si="471"/>
        <v>-2181.1293467231594</v>
      </c>
      <c r="AF413" s="5">
        <f t="shared" si="471"/>
        <v>-23985.140447603662</v>
      </c>
      <c r="AG413" s="5">
        <f t="shared" si="492"/>
        <v>-10391.28046499359</v>
      </c>
      <c r="AH413" s="5">
        <f t="shared" si="472"/>
        <v>181555.38441299551</v>
      </c>
      <c r="AI413" s="42">
        <f t="shared" si="487"/>
        <v>0</v>
      </c>
      <c r="AJ413" s="42">
        <f t="shared" si="490"/>
        <v>21183.439868505426</v>
      </c>
      <c r="AK413" s="42">
        <f t="shared" si="485"/>
        <v>202738.82428150094</v>
      </c>
    </row>
    <row r="414" spans="1:39" ht="15" x14ac:dyDescent="0.2">
      <c r="A414" s="12"/>
      <c r="B414" s="13">
        <v>1</v>
      </c>
      <c r="C414" s="10">
        <f>$H$404*0.14+$B$417</f>
        <v>34768.714270728939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248407.20074042087</v>
      </c>
      <c r="K414" s="11">
        <f t="shared" si="475"/>
        <v>2484.0720074042088</v>
      </c>
      <c r="L414" s="24">
        <f t="shared" si="481"/>
        <v>27316.498248516313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H'!$B$136:$AV$256, 43)</f>
        <v>21.391831045543469</v>
      </c>
      <c r="S414" s="46">
        <f>VLOOKUP(I414, '[1]Lapse Rates'!$A$4:$F$24, 4)</f>
        <v>1.4424080000000001E-3</v>
      </c>
      <c r="T414" s="33">
        <f t="shared" si="491"/>
        <v>0.87804594239696909</v>
      </c>
      <c r="U414" s="33">
        <f t="shared" si="482"/>
        <v>1.8783010449980958E-2</v>
      </c>
      <c r="V414" s="39">
        <f t="shared" si="477"/>
        <v>1.2665004916809274E-3</v>
      </c>
      <c r="W414" s="32">
        <f t="shared" si="483"/>
        <v>0.85799643145530724</v>
      </c>
      <c r="X414" s="32"/>
      <c r="Y414" s="5">
        <f t="shared" si="488"/>
        <v>0</v>
      </c>
      <c r="Z414" s="5">
        <f t="shared" si="478"/>
        <v>5.2878472984378426</v>
      </c>
      <c r="AA414" s="5">
        <f t="shared" si="484"/>
        <v>0</v>
      </c>
      <c r="AB414" s="5">
        <f t="shared" si="469"/>
        <v>5.1671033291889819</v>
      </c>
      <c r="AC414" s="32"/>
      <c r="AD414" s="5">
        <f t="shared" si="489"/>
        <v>213132.49178308327</v>
      </c>
      <c r="AE414" s="5">
        <f t="shared" si="471"/>
        <v>-2131.3249178308329</v>
      </c>
      <c r="AF414" s="5">
        <f t="shared" si="471"/>
        <v>-23437.458017082146</v>
      </c>
      <c r="AG414" s="5">
        <f t="shared" si="492"/>
        <v>-11311.673600281583</v>
      </c>
      <c r="AH414" s="5">
        <f t="shared" si="472"/>
        <v>176252.03524788868</v>
      </c>
      <c r="AI414" s="42">
        <f t="shared" si="487"/>
        <v>0</v>
      </c>
      <c r="AJ414" s="42">
        <f t="shared" si="490"/>
        <v>20699.73320730124</v>
      </c>
      <c r="AK414" s="42">
        <f t="shared" si="485"/>
        <v>196951.76845518991</v>
      </c>
    </row>
    <row r="415" spans="1:39" ht="15" x14ac:dyDescent="0.2">
      <c r="A415" s="12"/>
      <c r="B415" s="70" t="s">
        <v>49</v>
      </c>
      <c r="C415" s="10">
        <f>$H$404*0.11+$B$417</f>
        <v>27316.498248516313</v>
      </c>
      <c r="D415" s="1"/>
      <c r="E415" s="1"/>
      <c r="F415" s="1"/>
      <c r="I415" s="2">
        <f t="shared" si="474"/>
        <v>10</v>
      </c>
      <c r="J415" s="11">
        <f t="shared" si="464"/>
        <v>248407.20074042087</v>
      </c>
      <c r="K415" s="11">
        <f t="shared" si="475"/>
        <v>2484.0720074042088</v>
      </c>
      <c r="L415" s="24">
        <f t="shared" si="481"/>
        <v>27316.498248516313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H'!$B$136:$AV$256, 43)</f>
        <v>23.952045981594022</v>
      </c>
      <c r="S415" s="46">
        <f>VLOOKUP(I415, '[1]Lapse Rates'!$A$4:$F$24, 4)</f>
        <v>1.4007732E-3</v>
      </c>
      <c r="T415" s="33">
        <f t="shared" si="491"/>
        <v>0.85799643145530724</v>
      </c>
      <c r="U415" s="33">
        <f t="shared" si="482"/>
        <v>2.0550769978261101E-2</v>
      </c>
      <c r="V415" s="39">
        <f t="shared" si="477"/>
        <v>1.2018584068782313E-3</v>
      </c>
      <c r="W415" s="32">
        <f t="shared" si="483"/>
        <v>0.83624380307016788</v>
      </c>
      <c r="X415" s="32"/>
      <c r="Y415" s="5">
        <f t="shared" si="488"/>
        <v>0</v>
      </c>
      <c r="Z415" s="5">
        <f t="shared" si="478"/>
        <v>5.1671033291889819</v>
      </c>
      <c r="AA415" s="5">
        <f t="shared" si="484"/>
        <v>0</v>
      </c>
      <c r="AB415" s="5">
        <f t="shared" si="469"/>
        <v>5.0361026927914416</v>
      </c>
      <c r="AC415" s="32"/>
      <c r="AD415" s="5">
        <f t="shared" si="489"/>
        <v>207728.98225718417</v>
      </c>
      <c r="AE415" s="5">
        <f t="shared" si="471"/>
        <v>-2077.2898225718418</v>
      </c>
      <c r="AF415" s="5">
        <f t="shared" si="471"/>
        <v>-22843.252381898863</v>
      </c>
      <c r="AG415" s="5">
        <f t="shared" si="492"/>
        <v>-12376.269653238205</v>
      </c>
      <c r="AH415" s="5">
        <f>SUM(AD415:AG415)</f>
        <v>170432.17039947523</v>
      </c>
      <c r="AI415" s="42">
        <f t="shared" si="487"/>
        <v>0</v>
      </c>
      <c r="AJ415" s="42">
        <f t="shared" si="490"/>
        <v>20174.937920672062</v>
      </c>
      <c r="AK415" s="42">
        <f t="shared" si="485"/>
        <v>190607.10832014729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248407.20074042087</v>
      </c>
      <c r="K416" s="11">
        <f t="shared" si="475"/>
        <v>2484.0720074042088</v>
      </c>
      <c r="L416" s="24">
        <f t="shared" si="481"/>
        <v>27316.498248516313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H'!$B$136:$AV$256, 43)</f>
        <v>26.904624011087332</v>
      </c>
      <c r="S416" s="46">
        <f>VLOOKUP(I416, '[1]Lapse Rates'!$A$4:$F$24, 4)</f>
        <v>1.2298243999999999E-3</v>
      </c>
      <c r="T416" s="33">
        <f t="shared" si="491"/>
        <v>0.83624380307016788</v>
      </c>
      <c r="U416" s="33">
        <f t="shared" si="482"/>
        <v>2.2498825103204622E-2</v>
      </c>
      <c r="V416" s="39">
        <f t="shared" si="477"/>
        <v>1.0284330333644874E-3</v>
      </c>
      <c r="W416" s="32">
        <f t="shared" si="483"/>
        <v>0.81271654493359879</v>
      </c>
      <c r="X416" s="31"/>
      <c r="Y416" s="5">
        <f t="shared" si="488"/>
        <v>0</v>
      </c>
      <c r="Z416" s="5">
        <f t="shared" si="478"/>
        <v>5.0361026927914416</v>
      </c>
      <c r="AA416" s="5">
        <f t="shared" si="484"/>
        <v>0</v>
      </c>
      <c r="AB416" s="5">
        <f t="shared" si="469"/>
        <v>4.8944147213881628</v>
      </c>
      <c r="AC416" s="32"/>
      <c r="AD416" s="5">
        <f t="shared" si="489"/>
        <v>201884.64192238176</v>
      </c>
      <c r="AE416" s="5">
        <f t="shared" si="471"/>
        <v>-2018.8464192238175</v>
      </c>
      <c r="AF416" s="5">
        <f t="shared" si="471"/>
        <v>-22200.570076218879</v>
      </c>
      <c r="AG416" s="5">
        <f t="shared" si="492"/>
        <v>-13549.444943077817</v>
      </c>
      <c r="AH416" s="5">
        <f t="shared" ref="AH416:AH425" si="493">SUM(AD416:AG416)</f>
        <v>164115.78048386128</v>
      </c>
      <c r="AI416" s="42">
        <f t="shared" si="487"/>
        <v>0</v>
      </c>
      <c r="AJ416" s="42">
        <f t="shared" si="490"/>
        <v>19607.328580533958</v>
      </c>
      <c r="AK416" s="42">
        <f t="shared" ref="AK416:AK425" si="494">SUM(AH416:AJ416)</f>
        <v>183723.10906439525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248407.20074042087</v>
      </c>
      <c r="K417" s="11">
        <f t="shared" si="475"/>
        <v>2484.0720074042088</v>
      </c>
      <c r="L417" s="24">
        <f t="shared" si="481"/>
        <v>27316.498248516313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H'!$B$136:$AV$256, 43)</f>
        <v>30.295947859286553</v>
      </c>
      <c r="S417" s="46">
        <f>VLOOKUP(I417, '[1]Lapse Rates'!$A$4:$F$24, 4)</f>
        <v>1.0984558E-3</v>
      </c>
      <c r="T417" s="33">
        <f t="shared" si="491"/>
        <v>0.81271654493359879</v>
      </c>
      <c r="U417" s="33">
        <f t="shared" si="482"/>
        <v>2.4622018069687827E-2</v>
      </c>
      <c r="V417" s="39">
        <f t="shared" si="477"/>
        <v>8.9273320253827222E-4</v>
      </c>
      <c r="W417" s="32">
        <f t="shared" si="483"/>
        <v>0.78720179366137266</v>
      </c>
      <c r="X417" s="31"/>
      <c r="Y417" s="5">
        <f t="shared" si="488"/>
        <v>0</v>
      </c>
      <c r="Z417" s="5">
        <f t="shared" si="478"/>
        <v>4.8944147213881628</v>
      </c>
      <c r="AA417" s="5">
        <f t="shared" si="484"/>
        <v>0</v>
      </c>
      <c r="AB417" s="5">
        <f t="shared" si="469"/>
        <v>4.7407574899489475</v>
      </c>
      <c r="AC417" s="32"/>
      <c r="AD417" s="5">
        <f t="shared" si="489"/>
        <v>195546.59398125997</v>
      </c>
      <c r="AE417" s="5">
        <f t="shared" si="471"/>
        <v>-1955.4659398125998</v>
      </c>
      <c r="AF417" s="5">
        <f t="shared" si="471"/>
        <v>-21503.596417779787</v>
      </c>
      <c r="AG417" s="5">
        <f t="shared" si="492"/>
        <v>-14828.093320090031</v>
      </c>
      <c r="AH417" s="5">
        <f t="shared" si="493"/>
        <v>157259.43830357754</v>
      </c>
      <c r="AI417" s="42">
        <f t="shared" si="487"/>
        <v>0</v>
      </c>
      <c r="AJ417" s="42">
        <f t="shared" si="490"/>
        <v>18991.769802950155</v>
      </c>
      <c r="AK417" s="42">
        <f t="shared" si="494"/>
        <v>176251.20810652769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248407.20074042087</v>
      </c>
      <c r="K418" s="11">
        <f t="shared" si="475"/>
        <v>2484.0720074042088</v>
      </c>
      <c r="L418" s="24">
        <f t="shared" si="481"/>
        <v>27316.498248516313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H'!$B$136:$AV$256, 43)</f>
        <v>34.213652860410278</v>
      </c>
      <c r="S418" s="46">
        <f>VLOOKUP(I418, '[1]Lapse Rates'!$A$4:$F$24, 4)</f>
        <v>9.9047419999999994E-4</v>
      </c>
      <c r="T418" s="33">
        <f t="shared" si="491"/>
        <v>0.78720179366137266</v>
      </c>
      <c r="U418" s="33">
        <f t="shared" si="482"/>
        <v>2.6933048899422524E-2</v>
      </c>
      <c r="V418" s="39">
        <f t="shared" si="477"/>
        <v>7.7970306681531313E-4</v>
      </c>
      <c r="W418" s="32">
        <f t="shared" si="483"/>
        <v>0.75948904169513487</v>
      </c>
      <c r="X418" s="31"/>
      <c r="Y418" s="5">
        <f t="shared" si="488"/>
        <v>0</v>
      </c>
      <c r="Z418" s="5">
        <f t="shared" si="478"/>
        <v>4.7407574899489475</v>
      </c>
      <c r="AA418" s="5">
        <f t="shared" si="484"/>
        <v>0</v>
      </c>
      <c r="AB418" s="5">
        <f t="shared" si="469"/>
        <v>4.5738632609101941</v>
      </c>
      <c r="AC418" s="32"/>
      <c r="AD418" s="5">
        <f t="shared" si="489"/>
        <v>188662.54684051324</v>
      </c>
      <c r="AE418" s="5">
        <f t="shared" si="471"/>
        <v>-1886.6254684051326</v>
      </c>
      <c r="AF418" s="5">
        <f t="shared" si="471"/>
        <v>-20746.581077232484</v>
      </c>
      <c r="AG418" s="5">
        <f t="shared" si="492"/>
        <v>-16219.863105650327</v>
      </c>
      <c r="AH418" s="5">
        <f t="shared" si="493"/>
        <v>149809.47718922529</v>
      </c>
      <c r="AI418" s="42">
        <f t="shared" si="487"/>
        <v>0</v>
      </c>
      <c r="AJ418" s="42">
        <f t="shared" si="490"/>
        <v>18323.182954913569</v>
      </c>
      <c r="AK418" s="42">
        <f t="shared" si="494"/>
        <v>168132.66014413885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248407.20074042087</v>
      </c>
      <c r="K419" s="11">
        <f t="shared" si="475"/>
        <v>2484.0720074042088</v>
      </c>
      <c r="L419" s="24">
        <f t="shared" si="481"/>
        <v>27316.498248516313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H'!$B$136:$AV$256, 43)</f>
        <v>38.594644858531858</v>
      </c>
      <c r="S419" s="46">
        <f>VLOOKUP(I419, '[1]Lapse Rates'!$A$4:$F$24, 4)</f>
        <v>9.2791330000000004E-4</v>
      </c>
      <c r="T419" s="33">
        <f t="shared" si="491"/>
        <v>0.75948904169513487</v>
      </c>
      <c r="U419" s="33">
        <f t="shared" si="482"/>
        <v>2.9312209838170424E-2</v>
      </c>
      <c r="V419" s="39">
        <f t="shared" si="477"/>
        <v>7.0473998299317017E-4</v>
      </c>
      <c r="W419" s="32">
        <f t="shared" si="483"/>
        <v>0.72947209187397133</v>
      </c>
      <c r="X419" s="31"/>
      <c r="Y419" s="5">
        <f t="shared" si="488"/>
        <v>0</v>
      </c>
      <c r="Z419" s="5">
        <f t="shared" si="478"/>
        <v>4.5738632609101941</v>
      </c>
      <c r="AA419" s="5">
        <f t="shared" si="484"/>
        <v>0</v>
      </c>
      <c r="AB419" s="5">
        <f t="shared" si="469"/>
        <v>4.3930924841716985</v>
      </c>
      <c r="AC419" s="32"/>
      <c r="AD419" s="5">
        <f t="shared" si="489"/>
        <v>181206.12036067233</v>
      </c>
      <c r="AE419" s="5">
        <f t="shared" si="471"/>
        <v>-1812.0612036067234</v>
      </c>
      <c r="AF419" s="5">
        <f t="shared" si="471"/>
        <v>-19926.62312001687</v>
      </c>
      <c r="AG419" s="5">
        <f t="shared" si="492"/>
        <v>-17652.662818631536</v>
      </c>
      <c r="AH419" s="5">
        <f t="shared" si="493"/>
        <v>141814.77321841722</v>
      </c>
      <c r="AI419" s="42">
        <f t="shared" si="487"/>
        <v>0</v>
      </c>
      <c r="AJ419" s="42">
        <f t="shared" si="490"/>
        <v>17599.005899294032</v>
      </c>
      <c r="AK419" s="42">
        <f t="shared" si="494"/>
        <v>159413.77911771124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248407.20074042087</v>
      </c>
      <c r="K420" s="11">
        <f t="shared" si="475"/>
        <v>2484.0720074042088</v>
      </c>
      <c r="L420" s="24">
        <f t="shared" si="481"/>
        <v>27316.498248516313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H'!$B$136:$AV$256, 43)</f>
        <v>43.47026264167237</v>
      </c>
      <c r="S420" s="46">
        <f>VLOOKUP(I420, '[1]Lapse Rates'!$A$4:$F$24, 4)</f>
        <v>7.1178370000000003E-4</v>
      </c>
      <c r="T420" s="33">
        <f t="shared" si="491"/>
        <v>0.72947209187397133</v>
      </c>
      <c r="U420" s="33">
        <f t="shared" si="482"/>
        <v>3.1710343423531691E-2</v>
      </c>
      <c r="V420" s="39">
        <f t="shared" si="477"/>
        <v>5.1922634460079529E-4</v>
      </c>
      <c r="W420" s="32">
        <f t="shared" si="483"/>
        <v>0.69724252210583881</v>
      </c>
      <c r="X420" s="31"/>
      <c r="Y420" s="5">
        <f t="shared" si="488"/>
        <v>0</v>
      </c>
      <c r="Z420" s="5">
        <f t="shared" si="478"/>
        <v>4.3930924841716985</v>
      </c>
      <c r="AA420" s="5">
        <f t="shared" si="484"/>
        <v>0</v>
      </c>
      <c r="AB420" s="5">
        <f t="shared" si="469"/>
        <v>4.1989966684527715</v>
      </c>
      <c r="AC420" s="32"/>
      <c r="AD420" s="5">
        <f t="shared" si="489"/>
        <v>173200.06315350244</v>
      </c>
      <c r="AE420" s="5">
        <f t="shared" si="471"/>
        <v>-1732.0006315350245</v>
      </c>
      <c r="AF420" s="5">
        <f t="shared" si="471"/>
        <v>-19046.224133895241</v>
      </c>
      <c r="AG420" s="5">
        <f t="shared" si="492"/>
        <v>-19096.888409610066</v>
      </c>
      <c r="AH420" s="5">
        <f t="shared" si="493"/>
        <v>133324.94997846213</v>
      </c>
      <c r="AI420" s="42">
        <f t="shared" si="487"/>
        <v>0</v>
      </c>
      <c r="AJ420" s="42">
        <f t="shared" si="490"/>
        <v>16821.447895777703</v>
      </c>
      <c r="AK420" s="42">
        <f t="shared" si="494"/>
        <v>150146.39787423983</v>
      </c>
    </row>
    <row r="421" spans="1:37" ht="15" x14ac:dyDescent="0.2">
      <c r="I421" s="2">
        <f t="shared" si="474"/>
        <v>16</v>
      </c>
      <c r="J421" s="11">
        <f t="shared" si="464"/>
        <v>248407.20074042087</v>
      </c>
      <c r="K421" s="11">
        <f t="shared" si="475"/>
        <v>2484.0720074042088</v>
      </c>
      <c r="L421" s="24">
        <f t="shared" si="481"/>
        <v>27316.498248516313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H'!$B$136:$AV$256, 43)</f>
        <v>48.792405309300904</v>
      </c>
      <c r="S421" s="46">
        <f>VLOOKUP(I421, '[1]Lapse Rates'!$A$4:$F$24, 4)</f>
        <v>6.4944269999999999E-4</v>
      </c>
      <c r="T421" s="33">
        <f t="shared" si="491"/>
        <v>0.69724252210583881</v>
      </c>
      <c r="U421" s="33">
        <f t="shared" si="482"/>
        <v>3.402013973746728E-2</v>
      </c>
      <c r="V421" s="39">
        <f t="shared" si="477"/>
        <v>4.5281906611122563E-4</v>
      </c>
      <c r="W421" s="32">
        <f t="shared" si="483"/>
        <v>0.66276956330226033</v>
      </c>
      <c r="X421" s="31"/>
      <c r="Y421" s="5">
        <f t="shared" si="488"/>
        <v>0</v>
      </c>
      <c r="Z421" s="5">
        <f t="shared" si="478"/>
        <v>4.1989966684527715</v>
      </c>
      <c r="AA421" s="5">
        <f t="shared" si="484"/>
        <v>0</v>
      </c>
      <c r="AB421" s="5">
        <f t="shared" si="469"/>
        <v>3.9913905133795695</v>
      </c>
      <c r="AC421" s="32"/>
      <c r="AD421" s="5">
        <f t="shared" si="489"/>
        <v>164636.73195586566</v>
      </c>
      <c r="AE421" s="5">
        <f t="shared" si="471"/>
        <v>-1646.3673195586566</v>
      </c>
      <c r="AF421" s="5">
        <f t="shared" si="471"/>
        <v>-18104.543615116116</v>
      </c>
      <c r="AG421" s="5">
        <f t="shared" si="492"/>
        <v>-20487.914733955182</v>
      </c>
      <c r="AH421" s="5">
        <f t="shared" si="493"/>
        <v>124397.90628723569</v>
      </c>
      <c r="AI421" s="42">
        <f t="shared" si="487"/>
        <v>0</v>
      </c>
      <c r="AJ421" s="42">
        <f t="shared" si="490"/>
        <v>15989.766692394893</v>
      </c>
      <c r="AK421" s="42">
        <f t="shared" si="494"/>
        <v>140387.67297963059</v>
      </c>
    </row>
    <row r="422" spans="1:37" ht="15" x14ac:dyDescent="0.2">
      <c r="I422" s="2">
        <f t="shared" si="474"/>
        <v>17</v>
      </c>
      <c r="J422" s="11">
        <f t="shared" si="464"/>
        <v>248407.20074042087</v>
      </c>
      <c r="K422" s="11">
        <f t="shared" si="475"/>
        <v>2484.0720074042088</v>
      </c>
      <c r="L422" s="24">
        <f t="shared" si="481"/>
        <v>27316.498248516313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H'!$B$136:$AV$256, 43)</f>
        <v>54.643196802821436</v>
      </c>
      <c r="S422" s="46">
        <f>VLOOKUP(I422, '[1]Lapse Rates'!$A$4:$F$24, 4)</f>
        <v>5.2983399999999997E-4</v>
      </c>
      <c r="T422" s="33">
        <f t="shared" si="491"/>
        <v>0.66276956330226033</v>
      </c>
      <c r="U422" s="33">
        <f t="shared" si="482"/>
        <v>3.6215847682445429E-2</v>
      </c>
      <c r="V422" s="39">
        <f t="shared" si="477"/>
        <v>3.5115784880268975E-4</v>
      </c>
      <c r="W422" s="32">
        <f t="shared" si="483"/>
        <v>0.62620255777101219</v>
      </c>
      <c r="X422" s="31"/>
      <c r="Y422" s="5">
        <f t="shared" si="488"/>
        <v>0</v>
      </c>
      <c r="Z422" s="5">
        <f t="shared" si="478"/>
        <v>3.9913905133795695</v>
      </c>
      <c r="AA422" s="5">
        <f t="shared" si="484"/>
        <v>0</v>
      </c>
      <c r="AB422" s="5">
        <f t="shared" si="469"/>
        <v>3.771173401638789</v>
      </c>
      <c r="AC422" s="32"/>
      <c r="AD422" s="5">
        <f t="shared" si="489"/>
        <v>155553.22447238883</v>
      </c>
      <c r="AE422" s="5">
        <f t="shared" si="471"/>
        <v>-1555.5322447238882</v>
      </c>
      <c r="AF422" s="5">
        <f t="shared" si="471"/>
        <v>-17105.661072568291</v>
      </c>
      <c r="AG422" s="5">
        <f t="shared" si="492"/>
        <v>-21810.233733951427</v>
      </c>
      <c r="AH422" s="5">
        <f t="shared" si="493"/>
        <v>115081.79742114519</v>
      </c>
      <c r="AI422" s="42">
        <f t="shared" si="487"/>
        <v>0</v>
      </c>
      <c r="AJ422" s="42">
        <f t="shared" si="490"/>
        <v>15107.565162943292</v>
      </c>
      <c r="AK422" s="42">
        <f t="shared" si="494"/>
        <v>130189.36258408849</v>
      </c>
    </row>
    <row r="423" spans="1:37" ht="15" x14ac:dyDescent="0.2">
      <c r="I423" s="2">
        <f t="shared" si="474"/>
        <v>18</v>
      </c>
      <c r="J423" s="11">
        <f t="shared" si="464"/>
        <v>248407.20074042087</v>
      </c>
      <c r="K423" s="11">
        <f t="shared" si="475"/>
        <v>2484.0720074042088</v>
      </c>
      <c r="L423" s="24">
        <f t="shared" si="481"/>
        <v>27316.498248516313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H'!$B$136:$AV$256, 43)</f>
        <v>61.226096295155855</v>
      </c>
      <c r="S423" s="46">
        <f>VLOOKUP(I423, '[1]Lapse Rates'!$A$4:$F$24, 4)</f>
        <v>4.565131E-4</v>
      </c>
      <c r="T423" s="33">
        <f t="shared" si="491"/>
        <v>0.62620255777101219</v>
      </c>
      <c r="U423" s="33">
        <f t="shared" si="482"/>
        <v>3.8339938102360888E-2</v>
      </c>
      <c r="V423" s="39">
        <f t="shared" si="477"/>
        <v>2.8586967087597387E-4</v>
      </c>
      <c r="W423" s="32">
        <f t="shared" si="483"/>
        <v>0.58757674999777532</v>
      </c>
      <c r="X423" s="31"/>
      <c r="Y423" s="5">
        <f t="shared" si="488"/>
        <v>0</v>
      </c>
      <c r="Z423" s="5">
        <f t="shared" si="488"/>
        <v>3.771173401638789</v>
      </c>
      <c r="AA423" s="5">
        <f t="shared" si="484"/>
        <v>0</v>
      </c>
      <c r="AB423" s="5">
        <f t="shared" si="469"/>
        <v>3.5385575857441021</v>
      </c>
      <c r="AC423" s="32"/>
      <c r="AD423" s="5">
        <f t="shared" si="489"/>
        <v>145958.29568710146</v>
      </c>
      <c r="AE423" s="5">
        <f t="shared" si="471"/>
        <v>-1459.5829568710146</v>
      </c>
      <c r="AF423" s="5">
        <f t="shared" si="471"/>
        <v>-16050.539262183136</v>
      </c>
      <c r="AG423" s="5">
        <f t="shared" si="492"/>
        <v>-23089.422583446696</v>
      </c>
      <c r="AH423" s="5">
        <f t="shared" si="493"/>
        <v>105358.75088460061</v>
      </c>
      <c r="AI423" s="42">
        <f t="shared" si="487"/>
        <v>0</v>
      </c>
      <c r="AJ423" s="42">
        <f t="shared" si="490"/>
        <v>14175.69367094631</v>
      </c>
      <c r="AK423" s="42">
        <f t="shared" si="494"/>
        <v>119534.44455554691</v>
      </c>
    </row>
    <row r="424" spans="1:37" ht="15" x14ac:dyDescent="0.2">
      <c r="I424" s="2">
        <f t="shared" si="474"/>
        <v>19</v>
      </c>
      <c r="J424" s="11">
        <f t="shared" si="464"/>
        <v>248407.20074042087</v>
      </c>
      <c r="K424" s="11">
        <f t="shared" si="475"/>
        <v>2484.0720074042088</v>
      </c>
      <c r="L424" s="24">
        <f t="shared" si="481"/>
        <v>27316.498248516313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H'!$B$136:$AV$256, 43)</f>
        <v>68.623571982133797</v>
      </c>
      <c r="S424" s="46">
        <f>VLOOKUP(I424, '[1]Lapse Rates'!$A$4:$F$24, 4)</f>
        <v>3.5534066900000001E-2</v>
      </c>
      <c r="T424" s="33">
        <f t="shared" si="491"/>
        <v>0.58757674999777532</v>
      </c>
      <c r="U424" s="33">
        <f t="shared" si="482"/>
        <v>4.0321615398500571E-2</v>
      </c>
      <c r="V424" s="39">
        <f t="shared" si="477"/>
        <v>2.0878991543305525E-2</v>
      </c>
      <c r="W424" s="32">
        <f t="shared" si="483"/>
        <v>0.52637614305596925</v>
      </c>
      <c r="X424" s="31"/>
      <c r="Y424" s="5">
        <f t="shared" si="488"/>
        <v>0</v>
      </c>
      <c r="Z424" s="5">
        <f t="shared" si="488"/>
        <v>3.5385575857441021</v>
      </c>
      <c r="AA424" s="5">
        <f t="shared" si="484"/>
        <v>0</v>
      </c>
      <c r="AB424" s="5">
        <f t="shared" si="469"/>
        <v>3.1699897825645329</v>
      </c>
      <c r="AC424" s="32"/>
      <c r="AD424" s="5">
        <f t="shared" si="489"/>
        <v>130755.62423307265</v>
      </c>
      <c r="AE424" s="5">
        <f t="shared" si="471"/>
        <v>-1307.5562423307265</v>
      </c>
      <c r="AF424" s="5">
        <f t="shared" si="471"/>
        <v>-14378.752989849156</v>
      </c>
      <c r="AG424" s="5">
        <f t="shared" si="492"/>
        <v>-24282.8461198236</v>
      </c>
      <c r="AH424" s="5">
        <f t="shared" si="493"/>
        <v>90786.468881069159</v>
      </c>
      <c r="AI424" s="42">
        <f t="shared" si="487"/>
        <v>0</v>
      </c>
      <c r="AJ424" s="42">
        <f t="shared" si="490"/>
        <v>12699.202602390946</v>
      </c>
      <c r="AK424" s="42">
        <f t="shared" si="494"/>
        <v>103485.6714834601</v>
      </c>
    </row>
    <row r="425" spans="1:37" ht="15" x14ac:dyDescent="0.2">
      <c r="I425" s="2">
        <f t="shared" si="474"/>
        <v>20</v>
      </c>
      <c r="J425" s="11">
        <f t="shared" si="464"/>
        <v>248407.20074042087</v>
      </c>
      <c r="K425" s="11">
        <f t="shared" si="475"/>
        <v>2484.0720074042088</v>
      </c>
      <c r="L425" s="24">
        <f t="shared" si="481"/>
        <v>27316.498248516313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H'!$B$136:$AV$256, 43)</f>
        <v>76.966987781516451</v>
      </c>
      <c r="S425" s="46">
        <f>VLOOKUP(I425, '[1]Lapse Rates'!$A$4:$F$24, 4)</f>
        <v>0</v>
      </c>
      <c r="T425" s="33">
        <f t="shared" si="491"/>
        <v>0.52637614305596925</v>
      </c>
      <c r="U425" s="33">
        <f t="shared" si="482"/>
        <v>4.0513586171070544E-2</v>
      </c>
      <c r="V425" s="39">
        <f t="shared" si="477"/>
        <v>0</v>
      </c>
      <c r="W425" s="32">
        <f t="shared" si="483"/>
        <v>0.48586255688489871</v>
      </c>
      <c r="X425" s="31"/>
      <c r="Y425" s="5">
        <f t="shared" si="488"/>
        <v>0</v>
      </c>
      <c r="Z425" s="5">
        <f t="shared" si="488"/>
        <v>3.1699897825645329</v>
      </c>
      <c r="AA425" s="5">
        <f t="shared" si="484"/>
        <v>0</v>
      </c>
      <c r="AB425" s="5">
        <f t="shared" si="469"/>
        <v>2.9260052177023566</v>
      </c>
      <c r="AC425" s="32"/>
      <c r="AD425" s="5">
        <f>$W425*J425</f>
        <v>120691.7577003612</v>
      </c>
      <c r="AE425" s="5">
        <f t="shared" si="471"/>
        <v>-1206.917577003612</v>
      </c>
      <c r="AF425" s="5">
        <f t="shared" si="471"/>
        <v>-13272.063684165993</v>
      </c>
      <c r="AG425" s="5">
        <f t="shared" si="492"/>
        <v>-24398.456486217641</v>
      </c>
      <c r="AH425" s="5">
        <f t="shared" si="493"/>
        <v>81814.31995297395</v>
      </c>
      <c r="AI425" s="42">
        <f t="shared" si="487"/>
        <v>0</v>
      </c>
      <c r="AJ425" s="42">
        <f t="shared" si="490"/>
        <v>11721.773792099049</v>
      </c>
      <c r="AK425" s="42">
        <f t="shared" si="494"/>
        <v>93536.093745072998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4187417.202356969</v>
      </c>
      <c r="AE428" s="21">
        <f t="shared" ref="AE428:AK428" si="495">SUM(AE405:AE425)</f>
        <v>-136300.0336600669</v>
      </c>
      <c r="AF428" s="21">
        <f t="shared" si="495"/>
        <v>-440954.07530802226</v>
      </c>
      <c r="AG428" s="21">
        <f t="shared" si="495"/>
        <v>-282823.23011080734</v>
      </c>
      <c r="AH428" s="21">
        <f t="shared" si="495"/>
        <v>3327339.8632780723</v>
      </c>
      <c r="AI428" s="21">
        <f t="shared" si="495"/>
        <v>0</v>
      </c>
      <c r="AJ428" s="21">
        <f t="shared" si="495"/>
        <v>382803.01830349269</v>
      </c>
      <c r="AK428" s="21">
        <f t="shared" si="495"/>
        <v>3710142.8815815649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2100127.448334699</v>
      </c>
      <c r="AE430" s="21">
        <f t="shared" ref="AE430:AK430" si="496">AE405+NPV($D$6,AE406:AE425)</f>
        <v>-115646.27287113039</v>
      </c>
      <c r="AF430" s="21">
        <f t="shared" si="496"/>
        <v>-213831.66551692251</v>
      </c>
      <c r="AG430" s="21">
        <f t="shared" si="496"/>
        <v>-95970.899997999819</v>
      </c>
      <c r="AH430" s="21">
        <f t="shared" si="496"/>
        <v>1674678.6099486467</v>
      </c>
      <c r="AI430" s="21">
        <f t="shared" si="496"/>
        <v>0</v>
      </c>
      <c r="AJ430" s="21">
        <f t="shared" si="496"/>
        <v>180060.86377681897</v>
      </c>
      <c r="AK430" s="21">
        <f t="shared" si="496"/>
        <v>1854739.4737254651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3114372.943001037</v>
      </c>
      <c r="AE432" s="21">
        <f t="shared" ref="AE432:AK432" si="497">AE405+NPV($D$7,AE406:AE425)</f>
        <v>-125655.80053179343</v>
      </c>
      <c r="AF432" s="21">
        <f t="shared" si="497"/>
        <v>-323903.0499196233</v>
      </c>
      <c r="AG432" s="21">
        <f t="shared" si="497"/>
        <v>-181104.97879427255</v>
      </c>
      <c r="AH432" s="21">
        <f t="shared" si="497"/>
        <v>2483709.1137553486</v>
      </c>
      <c r="AI432" s="21">
        <f t="shared" si="497"/>
        <v>0</v>
      </c>
      <c r="AJ432" s="21">
        <f t="shared" si="497"/>
        <v>278578.91502539627</v>
      </c>
      <c r="AK432" s="21">
        <f t="shared" si="497"/>
        <v>2762288.0287807453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232352.42320202169</v>
      </c>
    </row>
    <row r="436" spans="1:39" ht="15" x14ac:dyDescent="0.2">
      <c r="G436" s="58" t="s">
        <v>123</v>
      </c>
      <c r="H436" s="57"/>
      <c r="I436" s="57"/>
      <c r="J436" s="11">
        <f>H$435</f>
        <v>232352.42320202169</v>
      </c>
      <c r="K436" s="11">
        <f>J436*$C$10</f>
        <v>92940.969280808684</v>
      </c>
      <c r="L436" s="24">
        <f>$C$445</f>
        <v>32705.199040353054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232352.42320202169</v>
      </c>
      <c r="AE436" s="5">
        <f>-$W436*K436</f>
        <v>-92940.969280808684</v>
      </c>
      <c r="AF436" s="5">
        <f>-$W436*L436</f>
        <v>-32705.199040353054</v>
      </c>
      <c r="AG436" s="5"/>
      <c r="AH436" s="5">
        <f>SUM(AD436:AG436)</f>
        <v>106706.25488085994</v>
      </c>
      <c r="AI436" s="42">
        <f>Y436-AA436</f>
        <v>0</v>
      </c>
      <c r="AJ436" s="42"/>
      <c r="AK436" s="42">
        <f>SUM(AH436:AJ436)</f>
        <v>106706.25488085994</v>
      </c>
      <c r="AL436" s="6" t="s">
        <v>39</v>
      </c>
      <c r="AM436" s="36">
        <f>AK463</f>
        <v>2662398.6376502225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232352.42320202169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H'!$B$136:$AV$256, 46)</f>
        <v>7.9988428315619071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7.9988428315619069E-3</v>
      </c>
      <c r="V437" s="39">
        <f>MIN(S437*T437,T437-U437)</f>
        <v>2.6703721500000001E-3</v>
      </c>
      <c r="W437" s="32">
        <f>T437-SUM(U437:V437)</f>
        <v>0.98933078501843807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5.9580368933086891</v>
      </c>
      <c r="AC437" s="32"/>
      <c r="AD437" s="5">
        <f t="shared" ref="AD437:AD439" si="506">$W437*J437</f>
        <v>229873.40524739245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-4817.1351196086953</v>
      </c>
      <c r="AH437" s="5">
        <f t="shared" ref="AH437:AH445" si="508">SUM(AD437:AG437)</f>
        <v>225056.27012778376</v>
      </c>
      <c r="AI437" s="42">
        <f>-M437*$W436*(N437-N436)/1000</f>
        <v>0</v>
      </c>
      <c r="AJ437" s="42">
        <f>$D$6*SUM(Y437:Z437,AD437:AE437)</f>
        <v>22551.1718414182</v>
      </c>
      <c r="AK437" s="42">
        <f t="shared" ref="AK437" si="509">SUM(AH437:AJ437)</f>
        <v>247607.44196920196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232352.42320202169</v>
      </c>
      <c r="K438" s="11">
        <f t="shared" ref="K438:K456" si="511">J438*$C$11</f>
        <v>2323.5242320202169</v>
      </c>
      <c r="L438" s="24">
        <f>$C$446</f>
        <v>25734.626344292403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H'!$B$136:$AV$256, 46)</f>
        <v>8.8216792811956957</v>
      </c>
      <c r="S438" s="46">
        <f>VLOOKUP(I438, '[1]Lapse Rates'!$A$4:$F$24, 4)</f>
        <v>2.4152155999999998E-3</v>
      </c>
      <c r="T438" s="33">
        <f t="shared" ref="T438:T440" si="512">W437</f>
        <v>0.98933078501843807</v>
      </c>
      <c r="U438" s="33">
        <f>T438*R438/1000</f>
        <v>8.7275588884462279E-3</v>
      </c>
      <c r="V438" s="39">
        <f t="shared" ref="V438:V456" si="513">MIN(S438*T438,T438-U438)</f>
        <v>2.3894471455367778E-3</v>
      </c>
      <c r="W438" s="32">
        <f>T438-SUM(U438:V438)</f>
        <v>0.97821377898445505</v>
      </c>
      <c r="X438" s="32"/>
      <c r="Y438" s="5">
        <f t="shared" ref="Y438:Z453" si="514">AA437</f>
        <v>0</v>
      </c>
      <c r="Z438" s="5">
        <f t="shared" si="514"/>
        <v>5.9580368933086891</v>
      </c>
      <c r="AA438" s="5">
        <f>O438*W438</f>
        <v>0</v>
      </c>
      <c r="AB438" s="5">
        <f t="shared" si="505"/>
        <v>5.8910870590402942</v>
      </c>
      <c r="AC438" s="32"/>
      <c r="AD438" s="5">
        <f t="shared" si="506"/>
        <v>227290.34195664502</v>
      </c>
      <c r="AE438" s="5">
        <f t="shared" si="507"/>
        <v>-2272.9034195664503</v>
      </c>
      <c r="AF438" s="5">
        <f t="shared" si="507"/>
        <v>-25173.966087003184</v>
      </c>
      <c r="AG438" s="5">
        <f t="shared" ref="AG438:AG441" si="515">-U438*M438</f>
        <v>-5255.9890618300833</v>
      </c>
      <c r="AH438" s="5">
        <f t="shared" si="508"/>
        <v>194587.48338824531</v>
      </c>
      <c r="AI438" s="42">
        <f>-M438*($W437*N438-$W436*N437)/1000</f>
        <v>0</v>
      </c>
      <c r="AJ438" s="42">
        <f t="shared" ref="AJ438:AJ439" si="516">$D$6*SUM(Y438:Z438,AD438:AE438)</f>
        <v>22074.79520390664</v>
      </c>
      <c r="AK438" s="42">
        <f>SUM(AH438:AJ438)</f>
        <v>216662.27859215194</v>
      </c>
      <c r="AL438" s="48" t="s">
        <v>59</v>
      </c>
      <c r="AM438" s="54">
        <f>AK463/AD463</f>
        <v>0.89165482826917486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232352.42320202169</v>
      </c>
      <c r="K439" s="11">
        <f t="shared" si="511"/>
        <v>2323.5242320202169</v>
      </c>
      <c r="L439" s="24">
        <f t="shared" ref="L439:L456" si="517">$C$446</f>
        <v>25734.626344292403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H'!$B$136:$AV$256, 46)</f>
        <v>9.7049695912210616</v>
      </c>
      <c r="S439" s="46">
        <f>VLOOKUP(I439, '[1]Lapse Rates'!$A$4:$F$24, 4)</f>
        <v>2.3963082999999999E-3</v>
      </c>
      <c r="T439" s="33">
        <f t="shared" si="512"/>
        <v>0.97821377898445505</v>
      </c>
      <c r="U439" s="33">
        <f t="shared" ref="U439:U456" si="518">T439*R439/1000</f>
        <v>9.4935349787575764E-3</v>
      </c>
      <c r="V439" s="39">
        <f t="shared" si="513"/>
        <v>2.3441017977548152E-3</v>
      </c>
      <c r="W439" s="32">
        <f t="shared" ref="W439:W456" si="519">T439-SUM(U439:V439)</f>
        <v>0.96637614220794266</v>
      </c>
      <c r="X439" s="32"/>
      <c r="Y439" s="5">
        <f t="shared" si="514"/>
        <v>0</v>
      </c>
      <c r="Z439" s="5">
        <f t="shared" si="514"/>
        <v>5.8910870590402942</v>
      </c>
      <c r="AA439" s="5">
        <f t="shared" ref="AA439:AA456" si="520">O439*W439</f>
        <v>0</v>
      </c>
      <c r="AB439" s="5">
        <f t="shared" si="505"/>
        <v>5.8197973774574709</v>
      </c>
      <c r="AC439" s="32"/>
      <c r="AD439" s="5">
        <f t="shared" si="506"/>
        <v>224539.83836663698</v>
      </c>
      <c r="AE439" s="5">
        <f t="shared" si="507"/>
        <v>-2245.3983836663697</v>
      </c>
      <c r="AF439" s="5">
        <f>-$W439*L439</f>
        <v>-24869.328927760183</v>
      </c>
      <c r="AG439" s="5">
        <f t="shared" si="515"/>
        <v>-5717.2820767221965</v>
      </c>
      <c r="AH439" s="5">
        <f t="shared" si="508"/>
        <v>191707.82897848822</v>
      </c>
      <c r="AI439" s="42">
        <f>-M439*($W438*N439-$W437*N438)/1000</f>
        <v>0</v>
      </c>
      <c r="AJ439" s="42">
        <f t="shared" si="516"/>
        <v>21807.662477969909</v>
      </c>
      <c r="AK439" s="42">
        <f t="shared" ref="AK439:AK446" si="521">SUM(AH439:AJ439)</f>
        <v>213515.49145645814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232352.42320202169</v>
      </c>
      <c r="K440" s="11">
        <f t="shared" si="511"/>
        <v>2323.5242320202169</v>
      </c>
      <c r="L440" s="24">
        <f t="shared" si="517"/>
        <v>25734.626344292403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H'!$B$136:$AV$256, 46)</f>
        <v>10.649542057686931</v>
      </c>
      <c r="S440" s="46">
        <f>VLOOKUP(I440, '[1]Lapse Rates'!$A$4:$F$24, 4)</f>
        <v>2.1941491999999999E-3</v>
      </c>
      <c r="T440" s="33">
        <f t="shared" si="512"/>
        <v>0.96637614220794266</v>
      </c>
      <c r="U440" s="33">
        <f t="shared" si="518"/>
        <v>1.0291463369988731E-2</v>
      </c>
      <c r="V440" s="39">
        <f t="shared" si="513"/>
        <v>2.1203734393246436E-3</v>
      </c>
      <c r="W440" s="32">
        <f t="shared" si="519"/>
        <v>0.95396430539862931</v>
      </c>
      <c r="X440" s="32"/>
      <c r="Y440" s="5">
        <f>AA439</f>
        <v>0</v>
      </c>
      <c r="Z440" s="5">
        <f t="shared" si="514"/>
        <v>5.8197973774574709</v>
      </c>
      <c r="AA440" s="5">
        <f t="shared" si="520"/>
        <v>0</v>
      </c>
      <c r="AB440" s="5">
        <f t="shared" si="505"/>
        <v>5.7450496967591116</v>
      </c>
      <c r="AC440" s="32"/>
      <c r="AD440" s="5">
        <f>$W440*J440</f>
        <v>221655.91800760498</v>
      </c>
      <c r="AE440" s="5">
        <f t="shared" si="507"/>
        <v>-2216.5591800760499</v>
      </c>
      <c r="AF440" s="5">
        <f t="shared" si="507"/>
        <v>-24549.91494522617</v>
      </c>
      <c r="AG440" s="5">
        <f t="shared" si="515"/>
        <v>-6197.8176938449433</v>
      </c>
      <c r="AH440" s="5">
        <f t="shared" si="508"/>
        <v>188691.62618845783</v>
      </c>
      <c r="AI440" s="42">
        <f t="shared" ref="AI440:AI456" si="523">-M440*($W439*N440-$W438*N439)/1000</f>
        <v>0</v>
      </c>
      <c r="AJ440" s="42">
        <f>$D$6*SUM(Y440:Z440,AD440:AE440)</f>
        <v>21527.572023103316</v>
      </c>
      <c r="AK440" s="42">
        <f t="shared" si="521"/>
        <v>210219.19821156113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232352.42320202169</v>
      </c>
      <c r="K441" s="11">
        <f t="shared" si="511"/>
        <v>2323.5242320202169</v>
      </c>
      <c r="L441" s="24">
        <f t="shared" si="517"/>
        <v>25734.626344292403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H'!$B$136:$AV$256, 46)</f>
        <v>11.715645905809479</v>
      </c>
      <c r="S441" s="46">
        <f>VLOOKUP(I441, '[1]Lapse Rates'!$A$4:$F$24, 4)</f>
        <v>1.9313649E-3</v>
      </c>
      <c r="T441" s="33">
        <f>W440</f>
        <v>0.95396430539862931</v>
      </c>
      <c r="U441" s="33">
        <f t="shared" si="518"/>
        <v>1.1176308008831836E-2</v>
      </c>
      <c r="V441" s="39">
        <f t="shared" si="513"/>
        <v>1.8424531752997931E-3</v>
      </c>
      <c r="W441" s="32">
        <f t="shared" si="519"/>
        <v>0.94094554421449772</v>
      </c>
      <c r="X441" s="32"/>
      <c r="Y441" s="5">
        <f t="shared" ref="Y441:Z456" si="524">AA440</f>
        <v>0</v>
      </c>
      <c r="Z441" s="5">
        <f t="shared" si="514"/>
        <v>5.7450496967591116</v>
      </c>
      <c r="AA441" s="5">
        <f t="shared" si="520"/>
        <v>0</v>
      </c>
      <c r="AB441" s="5">
        <f t="shared" si="505"/>
        <v>5.6666469414675271</v>
      </c>
      <c r="AC441" s="32"/>
      <c r="AD441" s="5">
        <f t="shared" ref="AD441:AD455" si="525">$W441*J441</f>
        <v>218630.97729938358</v>
      </c>
      <c r="AE441" s="5">
        <f t="shared" si="507"/>
        <v>-2186.3097729938358</v>
      </c>
      <c r="AF441" s="5">
        <f t="shared" si="507"/>
        <v>-24214.881990686965</v>
      </c>
      <c r="AG441" s="5">
        <f t="shared" si="515"/>
        <v>-6730.6967958507876</v>
      </c>
      <c r="AH441" s="5">
        <f t="shared" si="508"/>
        <v>185499.08873985198</v>
      </c>
      <c r="AI441" s="42">
        <f t="shared" si="523"/>
        <v>0</v>
      </c>
      <c r="AJ441" s="42">
        <f t="shared" ref="AJ441:AJ456" si="526">$D$6*SUM(Y441:Z441,AD441:AE441)</f>
        <v>21233.785473714088</v>
      </c>
      <c r="AK441" s="42">
        <f t="shared" si="521"/>
        <v>206732.87421356607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232352.42320202169</v>
      </c>
      <c r="K442" s="11">
        <f t="shared" si="511"/>
        <v>2323.5242320202169</v>
      </c>
      <c r="L442" s="24">
        <f t="shared" si="517"/>
        <v>25734.626344292403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H'!$B$136:$AV$256, 46)</f>
        <v>13.058370282082306</v>
      </c>
      <c r="S442" s="46">
        <f>VLOOKUP(I442, '[1]Lapse Rates'!$A$4:$F$24, 4)</f>
        <v>1.9726812000000001E-3</v>
      </c>
      <c r="T442" s="33">
        <f t="shared" ref="T442:T456" si="527">W441</f>
        <v>0.94094554421449772</v>
      </c>
      <c r="U442" s="33">
        <f t="shared" si="518"/>
        <v>1.2287215331628361E-2</v>
      </c>
      <c r="V442" s="39">
        <f t="shared" si="513"/>
        <v>1.8561855852957084E-3</v>
      </c>
      <c r="W442" s="32">
        <f t="shared" si="519"/>
        <v>0.9268021432975736</v>
      </c>
      <c r="X442" s="32"/>
      <c r="Y442" s="5">
        <f t="shared" si="524"/>
        <v>0</v>
      </c>
      <c r="Z442" s="5">
        <f t="shared" si="514"/>
        <v>5.6666469414675271</v>
      </c>
      <c r="AA442" s="5">
        <f t="shared" si="520"/>
        <v>0</v>
      </c>
      <c r="AB442" s="5">
        <f t="shared" si="505"/>
        <v>5.581471279559544</v>
      </c>
      <c r="AC442" s="32"/>
      <c r="AD442" s="5">
        <f t="shared" si="525"/>
        <v>215344.72382401858</v>
      </c>
      <c r="AE442" s="5">
        <f t="shared" si="507"/>
        <v>-2153.4472382401859</v>
      </c>
      <c r="AF442" s="5">
        <f t="shared" si="507"/>
        <v>-23850.9068528524</v>
      </c>
      <c r="AG442" s="5">
        <f>-U442*M442</f>
        <v>-7399.7174019512158</v>
      </c>
      <c r="AH442" s="5">
        <f t="shared" si="508"/>
        <v>181940.65233097479</v>
      </c>
      <c r="AI442" s="42">
        <f t="shared" si="523"/>
        <v>0</v>
      </c>
      <c r="AJ442" s="42">
        <f t="shared" si="526"/>
        <v>20914.620131129821</v>
      </c>
      <c r="AK442" s="42">
        <f t="shared" si="521"/>
        <v>202855.27246210462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232352.42320202169</v>
      </c>
      <c r="K443" s="11">
        <f t="shared" si="511"/>
        <v>2323.5242320202169</v>
      </c>
      <c r="L443" s="24">
        <f t="shared" si="517"/>
        <v>25734.626344292403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H'!$B$136:$AV$256, 46)</f>
        <v>14.456710143605484</v>
      </c>
      <c r="S443" s="46">
        <f>VLOOKUP(I443, '[1]Lapse Rates'!$A$4:$F$24, 4)</f>
        <v>1.7228968999999999E-3</v>
      </c>
      <c r="T443" s="33">
        <f t="shared" si="527"/>
        <v>0.9268021432975736</v>
      </c>
      <c r="U443" s="33">
        <f t="shared" si="518"/>
        <v>1.3398509946125335E-2</v>
      </c>
      <c r="V443" s="39">
        <f t="shared" si="513"/>
        <v>1.5967845396007451E-3</v>
      </c>
      <c r="W443" s="32">
        <f t="shared" si="519"/>
        <v>0.91180684881184748</v>
      </c>
      <c r="X443" s="32"/>
      <c r="Y443" s="5">
        <f t="shared" si="524"/>
        <v>0</v>
      </c>
      <c r="Z443" s="5">
        <f t="shared" si="514"/>
        <v>5.581471279559544</v>
      </c>
      <c r="AA443" s="5">
        <f t="shared" si="520"/>
        <v>0</v>
      </c>
      <c r="AB443" s="5">
        <f t="shared" si="505"/>
        <v>5.4911652675311009</v>
      </c>
      <c r="AC443" s="32"/>
      <c r="AD443" s="5">
        <f t="shared" si="525"/>
        <v>211860.53081363218</v>
      </c>
      <c r="AE443" s="5">
        <f t="shared" si="507"/>
        <v>-2118.605308136322</v>
      </c>
      <c r="AF443" s="5">
        <f t="shared" si="507"/>
        <v>-23465.008552339612</v>
      </c>
      <c r="AG443" s="5">
        <f t="shared" ref="AG443:AG456" si="528">-U443*M443</f>
        <v>-8068.9712463451151</v>
      </c>
      <c r="AH443" s="5">
        <f t="shared" si="508"/>
        <v>178207.94570681112</v>
      </c>
      <c r="AI443" s="42">
        <f t="shared" si="523"/>
        <v>0</v>
      </c>
      <c r="AJ443" s="42">
        <f t="shared" si="526"/>
        <v>20576.230434421668</v>
      </c>
      <c r="AK443" s="42">
        <f t="shared" si="521"/>
        <v>198784.17614123278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232352.42320202169</v>
      </c>
      <c r="K444" s="11">
        <f t="shared" si="511"/>
        <v>2323.5242320202169</v>
      </c>
      <c r="L444" s="24">
        <f t="shared" si="517"/>
        <v>25734.626344292403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H'!$B$136:$AV$256, 46)</f>
        <v>16.072867402948532</v>
      </c>
      <c r="S444" s="46">
        <f>VLOOKUP(I444, '[1]Lapse Rates'!$A$4:$F$24, 4)</f>
        <v>1.5750323E-3</v>
      </c>
      <c r="T444" s="33">
        <f t="shared" si="527"/>
        <v>0.91180684881184748</v>
      </c>
      <c r="U444" s="33">
        <f t="shared" si="518"/>
        <v>1.4655350578053164E-2</v>
      </c>
      <c r="V444" s="39">
        <f t="shared" si="513"/>
        <v>1.4361252382398763E-3</v>
      </c>
      <c r="W444" s="32">
        <f t="shared" si="519"/>
        <v>0.89571537299555448</v>
      </c>
      <c r="X444" s="32"/>
      <c r="Y444" s="5">
        <f t="shared" si="524"/>
        <v>0</v>
      </c>
      <c r="Z444" s="5">
        <f t="shared" si="514"/>
        <v>5.4911652675311009</v>
      </c>
      <c r="AA444" s="5">
        <f t="shared" si="520"/>
        <v>0</v>
      </c>
      <c r="AB444" s="5">
        <f t="shared" si="505"/>
        <v>5.3942577336373976</v>
      </c>
      <c r="AC444" s="32"/>
      <c r="AD444" s="5">
        <f t="shared" si="525"/>
        <v>208121.63741481979</v>
      </c>
      <c r="AE444" s="5">
        <f t="shared" si="507"/>
        <v>-2081.2163741481977</v>
      </c>
      <c r="AF444" s="5">
        <f t="shared" si="507"/>
        <v>-23050.900434879091</v>
      </c>
      <c r="AG444" s="5">
        <f t="shared" si="528"/>
        <v>-8825.8771232703784</v>
      </c>
      <c r="AH444" s="5">
        <f t="shared" si="508"/>
        <v>174163.64348252211</v>
      </c>
      <c r="AI444" s="42">
        <f t="shared" si="523"/>
        <v>0</v>
      </c>
      <c r="AJ444" s="42">
        <f t="shared" si="526"/>
        <v>20213.103987402628</v>
      </c>
      <c r="AK444" s="42">
        <f t="shared" si="521"/>
        <v>194376.74746992474</v>
      </c>
    </row>
    <row r="445" spans="1:39" ht="15" x14ac:dyDescent="0.2">
      <c r="A445" s="12"/>
      <c r="B445" s="13">
        <v>1</v>
      </c>
      <c r="C445" s="10">
        <f>$H$435*0.14+$B$448</f>
        <v>32705.199040353054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232352.42320202169</v>
      </c>
      <c r="K445" s="11">
        <f t="shared" si="511"/>
        <v>2323.5242320202169</v>
      </c>
      <c r="L445" s="24">
        <f t="shared" si="517"/>
        <v>25734.626344292403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H'!$B$136:$AV$256, 46)</f>
        <v>17.941873979865118</v>
      </c>
      <c r="S445" s="46">
        <f>VLOOKUP(I445, '[1]Lapse Rates'!$A$4:$F$24, 4)</f>
        <v>1.4424080000000001E-3</v>
      </c>
      <c r="T445" s="33">
        <f t="shared" si="527"/>
        <v>0.89571537299555448</v>
      </c>
      <c r="U445" s="33">
        <f t="shared" si="518"/>
        <v>1.6070812344114116E-2</v>
      </c>
      <c r="V445" s="39">
        <f t="shared" si="513"/>
        <v>1.2919870197317719E-3</v>
      </c>
      <c r="W445" s="32">
        <f t="shared" si="519"/>
        <v>0.8783525736317086</v>
      </c>
      <c r="X445" s="32"/>
      <c r="Y445" s="5">
        <f t="shared" si="524"/>
        <v>0</v>
      </c>
      <c r="Z445" s="5">
        <f t="shared" si="514"/>
        <v>5.3942577336373976</v>
      </c>
      <c r="AA445" s="5">
        <f t="shared" si="520"/>
        <v>0</v>
      </c>
      <c r="AB445" s="5">
        <f t="shared" si="505"/>
        <v>5.2896939206565019</v>
      </c>
      <c r="AC445" s="32"/>
      <c r="AD445" s="5">
        <f t="shared" si="525"/>
        <v>204087.34890905968</v>
      </c>
      <c r="AE445" s="5">
        <f t="shared" si="507"/>
        <v>-2040.8734890905966</v>
      </c>
      <c r="AF445" s="5">
        <f t="shared" si="507"/>
        <v>-22604.075280959602</v>
      </c>
      <c r="AG445" s="5">
        <f t="shared" si="528"/>
        <v>-9678.3092471835007</v>
      </c>
      <c r="AH445" s="5">
        <f t="shared" si="508"/>
        <v>169764.090891826</v>
      </c>
      <c r="AI445" s="42">
        <f t="shared" si="523"/>
        <v>0</v>
      </c>
      <c r="AJ445" s="42">
        <f t="shared" si="526"/>
        <v>19821.288415382638</v>
      </c>
      <c r="AK445" s="42">
        <f t="shared" si="521"/>
        <v>189585.37930720864</v>
      </c>
    </row>
    <row r="446" spans="1:39" ht="15" x14ac:dyDescent="0.2">
      <c r="A446" s="12"/>
      <c r="B446" s="70" t="s">
        <v>49</v>
      </c>
      <c r="C446" s="10">
        <f>$H$435*0.11+$B$448</f>
        <v>25734.626344292403</v>
      </c>
      <c r="D446" s="1"/>
      <c r="E446" s="1"/>
      <c r="F446" s="1"/>
      <c r="I446" s="2">
        <f t="shared" si="510"/>
        <v>10</v>
      </c>
      <c r="J446" s="11">
        <f t="shared" si="500"/>
        <v>232352.42320202169</v>
      </c>
      <c r="K446" s="11">
        <f t="shared" si="511"/>
        <v>2323.5242320202169</v>
      </c>
      <c r="L446" s="24">
        <f t="shared" si="517"/>
        <v>25734.626344292403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H'!$B$136:$AV$256, 46)</f>
        <v>20.171379900185542</v>
      </c>
      <c r="S446" s="46">
        <f>VLOOKUP(I446, '[1]Lapse Rates'!$A$4:$F$24, 4)</f>
        <v>1.4007732E-3</v>
      </c>
      <c r="T446" s="33">
        <f t="shared" si="527"/>
        <v>0.8783525736317086</v>
      </c>
      <c r="U446" s="33">
        <f t="shared" si="518"/>
        <v>1.7717583449030887E-2</v>
      </c>
      <c r="V446" s="39">
        <f t="shared" si="513"/>
        <v>1.2303727452943241E-3</v>
      </c>
      <c r="W446" s="32">
        <f t="shared" si="519"/>
        <v>0.85940461743738339</v>
      </c>
      <c r="X446" s="32"/>
      <c r="Y446" s="5">
        <f t="shared" si="524"/>
        <v>0</v>
      </c>
      <c r="Z446" s="5">
        <f t="shared" si="514"/>
        <v>5.2896939206565019</v>
      </c>
      <c r="AA446" s="5">
        <f t="shared" si="520"/>
        <v>0</v>
      </c>
      <c r="AB446" s="5">
        <f t="shared" si="505"/>
        <v>5.1755838335469795</v>
      </c>
      <c r="AC446" s="32"/>
      <c r="AD446" s="5">
        <f t="shared" si="525"/>
        <v>199684.74537258246</v>
      </c>
      <c r="AE446" s="5">
        <f t="shared" si="507"/>
        <v>-1996.8474537258246</v>
      </c>
      <c r="AF446" s="5">
        <f t="shared" si="507"/>
        <v>-22116.456708310619</v>
      </c>
      <c r="AG446" s="5">
        <f t="shared" si="528"/>
        <v>-10670.042562926423</v>
      </c>
      <c r="AH446" s="5">
        <f>SUM(AD446:AG446)</f>
        <v>164901.39864761962</v>
      </c>
      <c r="AI446" s="42">
        <f t="shared" si="523"/>
        <v>0</v>
      </c>
      <c r="AJ446" s="42">
        <f t="shared" si="526"/>
        <v>19393.701704813455</v>
      </c>
      <c r="AK446" s="42">
        <f t="shared" si="521"/>
        <v>184295.10035243307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232352.42320202169</v>
      </c>
      <c r="K447" s="11">
        <f t="shared" si="511"/>
        <v>2323.5242320202169</v>
      </c>
      <c r="L447" s="24">
        <f t="shared" si="517"/>
        <v>25734.626344292403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H'!$B$136:$AV$256, 46)</f>
        <v>22.750233538787064</v>
      </c>
      <c r="S447" s="46">
        <f>VLOOKUP(I447, '[1]Lapse Rates'!$A$4:$F$24, 4)</f>
        <v>1.2298243999999999E-3</v>
      </c>
      <c r="T447" s="33">
        <f t="shared" si="527"/>
        <v>0.85940461743738339</v>
      </c>
      <c r="U447" s="33">
        <f t="shared" si="518"/>
        <v>1.9551655751012427E-2</v>
      </c>
      <c r="V447" s="39">
        <f t="shared" si="513"/>
        <v>1.0569167679971595E-3</v>
      </c>
      <c r="W447" s="32">
        <f t="shared" si="519"/>
        <v>0.83879604491837378</v>
      </c>
      <c r="X447" s="31"/>
      <c r="Y447" s="5">
        <f t="shared" si="524"/>
        <v>0</v>
      </c>
      <c r="Z447" s="5">
        <f t="shared" si="514"/>
        <v>5.1755838335469795</v>
      </c>
      <c r="AA447" s="5">
        <f t="shared" si="520"/>
        <v>0</v>
      </c>
      <c r="AB447" s="5">
        <f t="shared" si="505"/>
        <v>5.0514730333514732</v>
      </c>
      <c r="AC447" s="32"/>
      <c r="AD447" s="5">
        <f t="shared" si="525"/>
        <v>194896.29360905598</v>
      </c>
      <c r="AE447" s="5">
        <f t="shared" si="507"/>
        <v>-1948.9629360905599</v>
      </c>
      <c r="AF447" s="5">
        <f t="shared" si="507"/>
        <v>-21586.102795044655</v>
      </c>
      <c r="AG447" s="5">
        <f t="shared" si="528"/>
        <v>-11774.574091276463</v>
      </c>
      <c r="AH447" s="5">
        <f t="shared" ref="AH447:AH456" si="529">SUM(AD447:AG447)</f>
        <v>159586.65378664428</v>
      </c>
      <c r="AI447" s="42">
        <f t="shared" si="523"/>
        <v>0</v>
      </c>
      <c r="AJ447" s="42">
        <f t="shared" si="526"/>
        <v>18928.640863791978</v>
      </c>
      <c r="AK447" s="42">
        <f t="shared" ref="AK447:AK456" si="530">SUM(AH447:AJ447)</f>
        <v>178515.29465043626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232352.42320202169</v>
      </c>
      <c r="K448" s="11">
        <f t="shared" si="511"/>
        <v>2323.5242320202169</v>
      </c>
      <c r="L448" s="24">
        <f t="shared" si="517"/>
        <v>25734.626344292403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H'!$B$136:$AV$256, 46)</f>
        <v>25.721853770727581</v>
      </c>
      <c r="S448" s="46">
        <f>VLOOKUP(I448, '[1]Lapse Rates'!$A$4:$F$24, 4)</f>
        <v>1.0984558E-3</v>
      </c>
      <c r="T448" s="33">
        <f t="shared" si="527"/>
        <v>0.83879604491837378</v>
      </c>
      <c r="U448" s="33">
        <f t="shared" si="518"/>
        <v>2.1575389210855053E-2</v>
      </c>
      <c r="V448" s="39">
        <f t="shared" si="513"/>
        <v>9.2138038055764818E-4</v>
      </c>
      <c r="W448" s="32">
        <f t="shared" si="519"/>
        <v>0.81629927532696112</v>
      </c>
      <c r="X448" s="31"/>
      <c r="Y448" s="5">
        <f t="shared" si="524"/>
        <v>0</v>
      </c>
      <c r="Z448" s="5">
        <f t="shared" si="514"/>
        <v>5.0514730333514732</v>
      </c>
      <c r="AA448" s="5">
        <f t="shared" si="520"/>
        <v>0</v>
      </c>
      <c r="AB448" s="5">
        <f t="shared" si="505"/>
        <v>4.915990962808805</v>
      </c>
      <c r="AC448" s="32"/>
      <c r="AD448" s="5">
        <f t="shared" si="525"/>
        <v>189669.11468027369</v>
      </c>
      <c r="AE448" s="5">
        <f t="shared" si="507"/>
        <v>-1896.691146802737</v>
      </c>
      <c r="AF448" s="5">
        <f t="shared" si="507"/>
        <v>-21007.156835656009</v>
      </c>
      <c r="AG448" s="5">
        <f t="shared" si="528"/>
        <v>-12993.325069064027</v>
      </c>
      <c r="AH448" s="5">
        <f t="shared" si="529"/>
        <v>153771.94162875094</v>
      </c>
      <c r="AI448" s="42">
        <f t="shared" si="523"/>
        <v>0</v>
      </c>
      <c r="AJ448" s="42">
        <f t="shared" si="526"/>
        <v>18420.970298138072</v>
      </c>
      <c r="AK448" s="42">
        <f t="shared" si="530"/>
        <v>172192.91192688901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232352.42320202169</v>
      </c>
      <c r="K449" s="11">
        <f t="shared" si="511"/>
        <v>2323.5242320202169</v>
      </c>
      <c r="L449" s="24">
        <f t="shared" si="517"/>
        <v>25734.626344292403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H'!$B$136:$AV$256, 46)</f>
        <v>29.165461923653641</v>
      </c>
      <c r="S449" s="46">
        <f>VLOOKUP(I449, '[1]Lapse Rates'!$A$4:$F$24, 4)</f>
        <v>9.9047419999999994E-4</v>
      </c>
      <c r="T449" s="33">
        <f t="shared" si="527"/>
        <v>0.81629927532696112</v>
      </c>
      <c r="U449" s="33">
        <f t="shared" si="518"/>
        <v>2.3807745432854546E-2</v>
      </c>
      <c r="V449" s="39">
        <f t="shared" si="513"/>
        <v>8.0852337169005147E-4</v>
      </c>
      <c r="W449" s="32">
        <f t="shared" si="519"/>
        <v>0.79168300652241652</v>
      </c>
      <c r="X449" s="31"/>
      <c r="Y449" s="5">
        <f t="shared" si="524"/>
        <v>0</v>
      </c>
      <c r="Z449" s="5">
        <f t="shared" si="514"/>
        <v>4.915990962808805</v>
      </c>
      <c r="AA449" s="5">
        <f t="shared" si="520"/>
        <v>0</v>
      </c>
      <c r="AB449" s="5">
        <f t="shared" si="505"/>
        <v>4.767744653349884</v>
      </c>
      <c r="AC449" s="32"/>
      <c r="AD449" s="5">
        <f t="shared" si="525"/>
        <v>183949.46497334543</v>
      </c>
      <c r="AE449" s="5">
        <f t="shared" si="507"/>
        <v>-1839.4946497334543</v>
      </c>
      <c r="AF449" s="5">
        <f t="shared" si="507"/>
        <v>-20373.666355980393</v>
      </c>
      <c r="AG449" s="5">
        <f t="shared" si="528"/>
        <v>-14337.714724282559</v>
      </c>
      <c r="AH449" s="5">
        <f t="shared" si="529"/>
        <v>147398.58924334904</v>
      </c>
      <c r="AI449" s="42">
        <f t="shared" si="523"/>
        <v>0</v>
      </c>
      <c r="AJ449" s="42">
        <f t="shared" si="526"/>
        <v>17865.470347459788</v>
      </c>
      <c r="AK449" s="42">
        <f t="shared" si="530"/>
        <v>165264.05959080881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232352.42320202169</v>
      </c>
      <c r="K450" s="11">
        <f t="shared" si="511"/>
        <v>2323.5242320202169</v>
      </c>
      <c r="L450" s="24">
        <f t="shared" si="517"/>
        <v>25734.626344292403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H'!$B$136:$AV$256, 46)</f>
        <v>33.032475452449297</v>
      </c>
      <c r="S450" s="46">
        <f>VLOOKUP(I450, '[1]Lapse Rates'!$A$4:$F$24, 4)</f>
        <v>9.2791330000000004E-4</v>
      </c>
      <c r="T450" s="33">
        <f t="shared" si="527"/>
        <v>0.79168300652241652</v>
      </c>
      <c r="U450" s="33">
        <f t="shared" si="518"/>
        <v>2.6151249479072981E-2</v>
      </c>
      <c r="V450" s="39">
        <f t="shared" si="513"/>
        <v>7.3461319113613704E-4</v>
      </c>
      <c r="W450" s="32">
        <f t="shared" si="519"/>
        <v>0.76479714385220743</v>
      </c>
      <c r="X450" s="31"/>
      <c r="Y450" s="5">
        <f t="shared" si="524"/>
        <v>0</v>
      </c>
      <c r="Z450" s="5">
        <f t="shared" si="514"/>
        <v>4.767744653349884</v>
      </c>
      <c r="AA450" s="5">
        <f t="shared" si="520"/>
        <v>0</v>
      </c>
      <c r="AB450" s="5">
        <f t="shared" si="505"/>
        <v>4.6058301914497104</v>
      </c>
      <c r="AC450" s="32"/>
      <c r="AD450" s="5">
        <f t="shared" si="525"/>
        <v>177702.46963204557</v>
      </c>
      <c r="AE450" s="5">
        <f t="shared" si="507"/>
        <v>-1777.0246963204556</v>
      </c>
      <c r="AF450" s="5">
        <f t="shared" si="507"/>
        <v>-19681.768726218605</v>
      </c>
      <c r="AG450" s="5">
        <f t="shared" si="528"/>
        <v>-15749.040822532643</v>
      </c>
      <c r="AH450" s="5">
        <f t="shared" si="529"/>
        <v>140494.63538697385</v>
      </c>
      <c r="AI450" s="42">
        <f t="shared" si="523"/>
        <v>0</v>
      </c>
      <c r="AJ450" s="42">
        <f t="shared" si="526"/>
        <v>17258.753863945127</v>
      </c>
      <c r="AK450" s="42">
        <f t="shared" si="530"/>
        <v>157753.38925091899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232352.42320202169</v>
      </c>
      <c r="K451" s="11">
        <f t="shared" si="511"/>
        <v>2323.5242320202169</v>
      </c>
      <c r="L451" s="24">
        <f t="shared" si="517"/>
        <v>25734.626344292403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H'!$B$136:$AV$256, 46)</f>
        <v>37.354593338652741</v>
      </c>
      <c r="S451" s="46">
        <f>VLOOKUP(I451, '[1]Lapse Rates'!$A$4:$F$24, 4)</f>
        <v>7.1178370000000003E-4</v>
      </c>
      <c r="T451" s="33">
        <f t="shared" si="527"/>
        <v>0.76479714385220743</v>
      </c>
      <c r="U451" s="33">
        <f t="shared" si="518"/>
        <v>2.8568686295162307E-2</v>
      </c>
      <c r="V451" s="39">
        <f t="shared" si="513"/>
        <v>5.4437014080055651E-4</v>
      </c>
      <c r="W451" s="32">
        <f t="shared" si="519"/>
        <v>0.73568408741624458</v>
      </c>
      <c r="X451" s="31"/>
      <c r="Y451" s="5">
        <f t="shared" si="524"/>
        <v>0</v>
      </c>
      <c r="Z451" s="5">
        <f t="shared" si="514"/>
        <v>4.6058301914497104</v>
      </c>
      <c r="AA451" s="5">
        <f t="shared" si="520"/>
        <v>0</v>
      </c>
      <c r="AB451" s="5">
        <f t="shared" si="505"/>
        <v>4.4305029228059754</v>
      </c>
      <c r="AC451" s="32"/>
      <c r="AD451" s="5">
        <f t="shared" si="525"/>
        <v>170937.98042233239</v>
      </c>
      <c r="AE451" s="5">
        <f t="shared" si="507"/>
        <v>-1709.3798042233238</v>
      </c>
      <c r="AF451" s="5">
        <f t="shared" si="507"/>
        <v>-18932.555097098804</v>
      </c>
      <c r="AG451" s="5">
        <f t="shared" si="528"/>
        <v>-17204.891378849301</v>
      </c>
      <c r="AH451" s="5">
        <f t="shared" si="529"/>
        <v>133091.15414216096</v>
      </c>
      <c r="AI451" s="42">
        <f t="shared" si="523"/>
        <v>0</v>
      </c>
      <c r="AJ451" s="42">
        <f t="shared" si="526"/>
        <v>16601.777552578285</v>
      </c>
      <c r="AK451" s="42">
        <f t="shared" si="530"/>
        <v>149692.93169473924</v>
      </c>
    </row>
    <row r="452" spans="1:37" ht="15" x14ac:dyDescent="0.2">
      <c r="I452" s="2">
        <f t="shared" si="510"/>
        <v>16</v>
      </c>
      <c r="J452" s="11">
        <f t="shared" si="500"/>
        <v>232352.42320202169</v>
      </c>
      <c r="K452" s="11">
        <f t="shared" si="511"/>
        <v>2323.5242320202169</v>
      </c>
      <c r="L452" s="24">
        <f t="shared" si="517"/>
        <v>25734.626344292403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H'!$B$136:$AV$256, 46)</f>
        <v>42.095408502141922</v>
      </c>
      <c r="S452" s="46">
        <f>VLOOKUP(I452, '[1]Lapse Rates'!$A$4:$F$24, 4)</f>
        <v>6.4944269999999999E-4</v>
      </c>
      <c r="T452" s="33">
        <f t="shared" si="527"/>
        <v>0.73568408741624458</v>
      </c>
      <c r="U452" s="33">
        <f t="shared" si="518"/>
        <v>3.0968922188312303E-2</v>
      </c>
      <c r="V452" s="39">
        <f t="shared" si="513"/>
        <v>4.777846600786419E-4</v>
      </c>
      <c r="W452" s="32">
        <f t="shared" si="519"/>
        <v>0.70423738056785368</v>
      </c>
      <c r="X452" s="31"/>
      <c r="Y452" s="5">
        <f t="shared" si="524"/>
        <v>0</v>
      </c>
      <c r="Z452" s="5">
        <f t="shared" si="514"/>
        <v>4.4305029228059754</v>
      </c>
      <c r="AA452" s="5">
        <f t="shared" si="520"/>
        <v>0</v>
      </c>
      <c r="AB452" s="5">
        <f t="shared" si="505"/>
        <v>4.2411217346199797</v>
      </c>
      <c r="AC452" s="32"/>
      <c r="AD452" s="5">
        <f t="shared" si="525"/>
        <v>163631.26188438514</v>
      </c>
      <c r="AE452" s="5">
        <f t="shared" si="507"/>
        <v>-1636.3126188438514</v>
      </c>
      <c r="AF452" s="5">
        <f t="shared" si="507"/>
        <v>-18123.285846596962</v>
      </c>
      <c r="AG452" s="5">
        <f t="shared" si="528"/>
        <v>-18650.38304054513</v>
      </c>
      <c r="AH452" s="5">
        <f t="shared" si="529"/>
        <v>125221.28037839918</v>
      </c>
      <c r="AI452" s="42">
        <f t="shared" si="523"/>
        <v>0</v>
      </c>
      <c r="AJ452" s="42">
        <f t="shared" si="526"/>
        <v>15892.139155286326</v>
      </c>
      <c r="AK452" s="42">
        <f t="shared" si="530"/>
        <v>141113.41953368552</v>
      </c>
    </row>
    <row r="453" spans="1:37" ht="15" x14ac:dyDescent="0.2">
      <c r="I453" s="2">
        <f t="shared" si="510"/>
        <v>17</v>
      </c>
      <c r="J453" s="11">
        <f t="shared" si="500"/>
        <v>232352.42320202169</v>
      </c>
      <c r="K453" s="11">
        <f t="shared" si="511"/>
        <v>2323.5242320202169</v>
      </c>
      <c r="L453" s="24">
        <f t="shared" si="517"/>
        <v>25734.626344292403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H'!$B$136:$AV$256, 46)</f>
        <v>47.330651348326171</v>
      </c>
      <c r="S453" s="46">
        <f>VLOOKUP(I453, '[1]Lapse Rates'!$A$4:$F$24, 4)</f>
        <v>5.2983399999999997E-4</v>
      </c>
      <c r="T453" s="33">
        <f t="shared" si="527"/>
        <v>0.70423738056785368</v>
      </c>
      <c r="U453" s="33">
        <f t="shared" si="518"/>
        <v>3.3332013926115574E-2</v>
      </c>
      <c r="V453" s="39">
        <f t="shared" si="513"/>
        <v>3.7312890829578816E-4</v>
      </c>
      <c r="W453" s="32">
        <f t="shared" si="519"/>
        <v>0.67053223773344228</v>
      </c>
      <c r="X453" s="31"/>
      <c r="Y453" s="5">
        <f t="shared" si="524"/>
        <v>0</v>
      </c>
      <c r="Z453" s="5">
        <f t="shared" si="514"/>
        <v>4.2411217346199797</v>
      </c>
      <c r="AA453" s="5">
        <f t="shared" si="520"/>
        <v>0</v>
      </c>
      <c r="AB453" s="5">
        <f t="shared" si="505"/>
        <v>4.0381395899797319</v>
      </c>
      <c r="AC453" s="32"/>
      <c r="AD453" s="5">
        <f t="shared" si="525"/>
        <v>155799.79027243939</v>
      </c>
      <c r="AE453" s="5">
        <f t="shared" si="507"/>
        <v>-1557.997902724394</v>
      </c>
      <c r="AF453" s="5">
        <f t="shared" si="507"/>
        <v>-17255.89658987238</v>
      </c>
      <c r="AG453" s="5">
        <f t="shared" si="528"/>
        <v>-20073.505414710657</v>
      </c>
      <c r="AH453" s="5">
        <f t="shared" si="529"/>
        <v>116912.39036513197</v>
      </c>
      <c r="AI453" s="42">
        <f t="shared" si="523"/>
        <v>0</v>
      </c>
      <c r="AJ453" s="42">
        <f t="shared" si="526"/>
        <v>15131.535885511208</v>
      </c>
      <c r="AK453" s="42">
        <f t="shared" si="530"/>
        <v>132043.92625064318</v>
      </c>
    </row>
    <row r="454" spans="1:37" ht="15" x14ac:dyDescent="0.2">
      <c r="I454" s="2">
        <f t="shared" si="510"/>
        <v>18</v>
      </c>
      <c r="J454" s="11">
        <f t="shared" si="500"/>
        <v>232352.42320202169</v>
      </c>
      <c r="K454" s="11">
        <f t="shared" si="511"/>
        <v>2323.5242320202169</v>
      </c>
      <c r="L454" s="24">
        <f t="shared" si="517"/>
        <v>25734.626344292403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H'!$B$136:$AV$256, 46)</f>
        <v>53.242693542944309</v>
      </c>
      <c r="S454" s="46">
        <f>VLOOKUP(I454, '[1]Lapse Rates'!$A$4:$F$24, 4)</f>
        <v>4.565131E-4</v>
      </c>
      <c r="T454" s="33">
        <f t="shared" si="527"/>
        <v>0.67053223773344228</v>
      </c>
      <c r="U454" s="33">
        <f t="shared" si="518"/>
        <v>3.5700942444306341E-2</v>
      </c>
      <c r="V454" s="39">
        <f t="shared" si="513"/>
        <v>3.0610675049763073E-4</v>
      </c>
      <c r="W454" s="32">
        <f t="shared" si="519"/>
        <v>0.63452518853863826</v>
      </c>
      <c r="X454" s="31"/>
      <c r="Y454" s="5">
        <f t="shared" si="524"/>
        <v>0</v>
      </c>
      <c r="Z454" s="5">
        <f t="shared" si="524"/>
        <v>4.0381395899797319</v>
      </c>
      <c r="AA454" s="5">
        <f t="shared" si="520"/>
        <v>0</v>
      </c>
      <c r="AB454" s="5">
        <f t="shared" si="505"/>
        <v>3.8212946976843556</v>
      </c>
      <c r="AC454" s="32"/>
      <c r="AD454" s="5">
        <f t="shared" si="525"/>
        <v>147433.46513967228</v>
      </c>
      <c r="AE454" s="5">
        <f t="shared" si="507"/>
        <v>-1474.3346513967228</v>
      </c>
      <c r="AF454" s="5">
        <f t="shared" si="507"/>
        <v>-16329.268633083544</v>
      </c>
      <c r="AG454" s="5">
        <f t="shared" si="528"/>
        <v>-21500.142867292165</v>
      </c>
      <c r="AH454" s="5">
        <f t="shared" si="529"/>
        <v>108129.71898789985</v>
      </c>
      <c r="AI454" s="42">
        <f t="shared" si="523"/>
        <v>0</v>
      </c>
      <c r="AJ454" s="42">
        <f t="shared" si="526"/>
        <v>14318.98684239361</v>
      </c>
      <c r="AK454" s="42">
        <f t="shared" si="530"/>
        <v>122448.70583029346</v>
      </c>
    </row>
    <row r="455" spans="1:37" ht="15" x14ac:dyDescent="0.2">
      <c r="I455" s="2">
        <f t="shared" si="510"/>
        <v>19</v>
      </c>
      <c r="J455" s="11">
        <f t="shared" si="500"/>
        <v>232352.42320202169</v>
      </c>
      <c r="K455" s="11">
        <f t="shared" si="511"/>
        <v>2323.5242320202169</v>
      </c>
      <c r="L455" s="24">
        <f t="shared" si="517"/>
        <v>25734.626344292403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H'!$B$136:$AV$256, 46)</f>
        <v>59.911069460872639</v>
      </c>
      <c r="S455" s="46">
        <f>VLOOKUP(I455, '[1]Lapse Rates'!$A$4:$F$24, 4)</f>
        <v>3.5534066900000001E-2</v>
      </c>
      <c r="T455" s="33">
        <f t="shared" si="527"/>
        <v>0.63452518853863826</v>
      </c>
      <c r="U455" s="33">
        <f t="shared" si="518"/>
        <v>3.8015082645211661E-2</v>
      </c>
      <c r="V455" s="39">
        <f t="shared" si="513"/>
        <v>2.2547260499267086E-2</v>
      </c>
      <c r="W455" s="32">
        <f t="shared" si="519"/>
        <v>0.57396284539415954</v>
      </c>
      <c r="X455" s="31"/>
      <c r="Y455" s="5">
        <f t="shared" si="524"/>
        <v>0</v>
      </c>
      <c r="Z455" s="5">
        <f t="shared" si="524"/>
        <v>3.8212946976843556</v>
      </c>
      <c r="AA455" s="5">
        <f t="shared" si="520"/>
        <v>0</v>
      </c>
      <c r="AB455" s="5">
        <f t="shared" si="505"/>
        <v>3.4565707041887932</v>
      </c>
      <c r="AC455" s="32"/>
      <c r="AD455" s="5">
        <f t="shared" si="525"/>
        <v>133361.65795526031</v>
      </c>
      <c r="AE455" s="5">
        <f t="shared" si="507"/>
        <v>-1333.6165795526031</v>
      </c>
      <c r="AF455" s="5">
        <f t="shared" si="507"/>
        <v>-14770.719361725565</v>
      </c>
      <c r="AG455" s="5">
        <f t="shared" si="528"/>
        <v>-22893.785206343175</v>
      </c>
      <c r="AH455" s="5">
        <f t="shared" si="529"/>
        <v>94363.536807638971</v>
      </c>
      <c r="AI455" s="42">
        <f t="shared" si="523"/>
        <v>0</v>
      </c>
      <c r="AJ455" s="42">
        <f t="shared" si="526"/>
        <v>12952.325727966767</v>
      </c>
      <c r="AK455" s="42">
        <f t="shared" si="530"/>
        <v>107315.86253560573</v>
      </c>
    </row>
    <row r="456" spans="1:37" ht="15" x14ac:dyDescent="0.2">
      <c r="I456" s="2">
        <f t="shared" si="510"/>
        <v>20</v>
      </c>
      <c r="J456" s="11">
        <f t="shared" si="500"/>
        <v>232352.42320202169</v>
      </c>
      <c r="K456" s="11">
        <f t="shared" si="511"/>
        <v>2323.5242320202169</v>
      </c>
      <c r="L456" s="24">
        <f t="shared" si="517"/>
        <v>25734.626344292403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H'!$B$136:$AV$256, 46)</f>
        <v>67.459301055564353</v>
      </c>
      <c r="S456" s="46">
        <f>VLOOKUP(I456, '[1]Lapse Rates'!$A$4:$F$24, 4)</f>
        <v>0</v>
      </c>
      <c r="T456" s="33">
        <f t="shared" si="527"/>
        <v>0.57396284539415954</v>
      </c>
      <c r="U456" s="33">
        <f t="shared" si="518"/>
        <v>3.8719132382152951E-2</v>
      </c>
      <c r="V456" s="39">
        <f t="shared" si="513"/>
        <v>0</v>
      </c>
      <c r="W456" s="32">
        <f t="shared" si="519"/>
        <v>0.53524371301200657</v>
      </c>
      <c r="X456" s="31"/>
      <c r="Y456" s="5">
        <f t="shared" si="524"/>
        <v>0</v>
      </c>
      <c r="Z456" s="5">
        <f t="shared" si="524"/>
        <v>3.4565707041887932</v>
      </c>
      <c r="AA456" s="5">
        <f t="shared" si="520"/>
        <v>0</v>
      </c>
      <c r="AB456" s="5">
        <f t="shared" si="505"/>
        <v>3.223392860435077</v>
      </c>
      <c r="AC456" s="32"/>
      <c r="AD456" s="5">
        <f>$W456*J456</f>
        <v>124365.17372198719</v>
      </c>
      <c r="AE456" s="5">
        <f t="shared" si="507"/>
        <v>-1243.6517372198718</v>
      </c>
      <c r="AF456" s="5">
        <f t="shared" si="507"/>
        <v>-13774.296957495666</v>
      </c>
      <c r="AG456" s="5">
        <f t="shared" si="528"/>
        <v>-23317.78437537159</v>
      </c>
      <c r="AH456" s="5">
        <f t="shared" si="529"/>
        <v>86029.440651900062</v>
      </c>
      <c r="AI456" s="42">
        <f t="shared" si="523"/>
        <v>0</v>
      </c>
      <c r="AJ456" s="42">
        <f t="shared" si="526"/>
        <v>12078.560396291756</v>
      </c>
      <c r="AK456" s="42">
        <f t="shared" si="530"/>
        <v>98108.001048191814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4035188.5627045953</v>
      </c>
      <c r="AE459" s="21">
        <f t="shared" ref="AE459:AK459" si="531">SUM(AE436:AE456)</f>
        <v>-128670.59662336048</v>
      </c>
      <c r="AF459" s="21">
        <f t="shared" si="531"/>
        <v>-428435.35601914354</v>
      </c>
      <c r="AG459" s="21">
        <f t="shared" si="531"/>
        <v>-251856.98531980102</v>
      </c>
      <c r="AH459" s="21">
        <f t="shared" si="531"/>
        <v>3226225.6247422905</v>
      </c>
      <c r="AI459" s="21">
        <f t="shared" si="531"/>
        <v>0</v>
      </c>
      <c r="AJ459" s="21">
        <f t="shared" si="531"/>
        <v>369563.09262662532</v>
      </c>
      <c r="AK459" s="21">
        <f t="shared" si="531"/>
        <v>3595788.7173689143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1999817.5568131749</v>
      </c>
      <c r="AE461" s="21">
        <f t="shared" ref="AE461:AK461" si="532">AE436+NPV($D$6,AE437:AE456)</f>
        <v>-108522.24655948108</v>
      </c>
      <c r="AF461" s="21">
        <f t="shared" si="532"/>
        <v>-205278.54396510616</v>
      </c>
      <c r="AG461" s="21">
        <f t="shared" si="532"/>
        <v>-83346.51918474742</v>
      </c>
      <c r="AH461" s="21">
        <f t="shared" si="532"/>
        <v>1602670.2471038396</v>
      </c>
      <c r="AI461" s="21">
        <f t="shared" si="532"/>
        <v>0</v>
      </c>
      <c r="AJ461" s="21">
        <f t="shared" si="532"/>
        <v>171864.39253945681</v>
      </c>
      <c r="AK461" s="21">
        <f t="shared" si="532"/>
        <v>1774534.6396432968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2985907.2740269974</v>
      </c>
      <c r="AE463" s="21">
        <f t="shared" ref="AE463:AK463" si="533">AE436+NPV($D$7,AE437:AE456)</f>
        <v>-118258.57335885984</v>
      </c>
      <c r="AF463" s="21">
        <f t="shared" si="533"/>
        <v>-313115.04882913327</v>
      </c>
      <c r="AG463" s="21">
        <f t="shared" si="533"/>
        <v>-159782.26416177643</v>
      </c>
      <c r="AH463" s="21">
        <f t="shared" si="533"/>
        <v>2394751.3876772276</v>
      </c>
      <c r="AI463" s="21">
        <f t="shared" si="533"/>
        <v>0</v>
      </c>
      <c r="AJ463" s="21">
        <f t="shared" si="533"/>
        <v>267647.24997299555</v>
      </c>
      <c r="AK463" s="21">
        <f t="shared" si="533"/>
        <v>2662398.6376502225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R10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-3300.4868123445763</v>
      </c>
      <c r="C19" s="60">
        <v>-4658.360204602126</v>
      </c>
      <c r="D19" s="60">
        <v>-4365.3116137843735</v>
      </c>
      <c r="E19" s="60">
        <v>-4466.1706010899279</v>
      </c>
      <c r="F19" s="60">
        <v>-3185.3571437572691</v>
      </c>
      <c r="G19" s="60">
        <v>-2985.0918471812874</v>
      </c>
      <c r="H19" s="60">
        <v>-3053.7460472613029</v>
      </c>
      <c r="I19" s="60">
        <v>-4213.2002913079596</v>
      </c>
      <c r="J19" s="60">
        <v>-4310.5601275516892</v>
      </c>
      <c r="K19" s="60">
        <v>-4039.2990333144326</v>
      </c>
      <c r="L19" s="60">
        <v>-2880.9307363404487</v>
      </c>
      <c r="M19" s="60">
        <v>-2947.1964940353837</v>
      </c>
      <c r="N19" s="60">
        <v>-2761.8613562253736</v>
      </c>
      <c r="O19" s="60">
        <v>-3898.5010221698553</v>
      </c>
      <c r="P19" s="60">
        <v>-2665.4676159817</v>
      </c>
    </row>
    <row r="20" spans="1:16" x14ac:dyDescent="0.15">
      <c r="A20">
        <f t="shared" si="0"/>
        <v>19</v>
      </c>
      <c r="B20" s="60">
        <v>-3489.8714161442963</v>
      </c>
      <c r="C20" s="60">
        <v>-4900.1435635684265</v>
      </c>
      <c r="D20" s="60">
        <v>-4594.5992003645224</v>
      </c>
      <c r="E20" s="60">
        <v>-4698.0280211786849</v>
      </c>
      <c r="F20" s="60">
        <v>-3368.1590480928271</v>
      </c>
      <c r="G20" s="60">
        <v>-3158.2734826868532</v>
      </c>
      <c r="H20" s="60">
        <v>-3229.0208155655018</v>
      </c>
      <c r="I20" s="60">
        <v>-4434.5355813221104</v>
      </c>
      <c r="J20" s="60">
        <v>-4534.3776795612694</v>
      </c>
      <c r="K20" s="60">
        <v>-4251.5395496198707</v>
      </c>
      <c r="L20" s="60">
        <v>-3048.0889217980189</v>
      </c>
      <c r="M20" s="60">
        <v>-3116.3758214031604</v>
      </c>
      <c r="N20" s="60">
        <v>-2922.1322420573174</v>
      </c>
      <c r="O20" s="60">
        <v>-4103.3754275401398</v>
      </c>
      <c r="P20" s="60">
        <v>-2820.1614709945179</v>
      </c>
    </row>
    <row r="21" spans="1:16" x14ac:dyDescent="0.15">
      <c r="A21">
        <f t="shared" si="0"/>
        <v>20</v>
      </c>
      <c r="B21" s="60">
        <v>-3686.823204383385</v>
      </c>
      <c r="C21" s="60">
        <v>-5148.6828795871861</v>
      </c>
      <c r="D21" s="60">
        <v>-4830.5947686825839</v>
      </c>
      <c r="E21" s="60">
        <v>-4936.3714988835918</v>
      </c>
      <c r="F21" s="60">
        <v>-3558.2688470945327</v>
      </c>
      <c r="G21" s="60">
        <v>-3338.5735065367517</v>
      </c>
      <c r="H21" s="60">
        <v>-3411.3066560043922</v>
      </c>
      <c r="I21" s="60">
        <v>-4662.3518620758123</v>
      </c>
      <c r="J21" s="60">
        <v>-4764.4622020791421</v>
      </c>
      <c r="K21" s="60">
        <v>-4470.000951545424</v>
      </c>
      <c r="L21" s="60">
        <v>-3222.1210153677494</v>
      </c>
      <c r="M21" s="60">
        <v>-3292.3255961534182</v>
      </c>
      <c r="N21" s="60">
        <v>-3088.9972178120443</v>
      </c>
      <c r="O21" s="60">
        <v>-4314.2596590515286</v>
      </c>
      <c r="P21" s="60">
        <v>-2981.2226159467032</v>
      </c>
    </row>
    <row r="22" spans="1:16" x14ac:dyDescent="0.15">
      <c r="A22">
        <f t="shared" si="0"/>
        <v>21</v>
      </c>
      <c r="B22" s="60">
        <v>-3896.8971392246817</v>
      </c>
      <c r="C22" s="60">
        <v>-5411.8688106459695</v>
      </c>
      <c r="D22" s="60">
        <v>-5084.0263068795548</v>
      </c>
      <c r="E22" s="60">
        <v>-5188.7685528436132</v>
      </c>
      <c r="F22" s="60">
        <v>-3761.0489504302395</v>
      </c>
      <c r="G22" s="60">
        <v>-3533.4470636177225</v>
      </c>
      <c r="H22" s="60">
        <v>-3605.7457529494513</v>
      </c>
      <c r="I22" s="60">
        <v>-4907.0059575567066</v>
      </c>
      <c r="J22" s="60">
        <v>-5008.1194254218435</v>
      </c>
      <c r="K22" s="60">
        <v>-4704.615494547822</v>
      </c>
      <c r="L22" s="60">
        <v>-3410.2234635162772</v>
      </c>
      <c r="M22" s="60">
        <v>-3480.0096286181883</v>
      </c>
      <c r="N22" s="60">
        <v>-3269.3568772982112</v>
      </c>
      <c r="O22" s="60">
        <v>-4540.7420392689364</v>
      </c>
      <c r="P22" s="60">
        <v>-3155.3120347036379</v>
      </c>
    </row>
    <row r="23" spans="1:16" x14ac:dyDescent="0.15">
      <c r="A23">
        <f t="shared" si="0"/>
        <v>22</v>
      </c>
      <c r="B23" s="60">
        <v>-4123.5633813327131</v>
      </c>
      <c r="C23" s="60">
        <v>-5694.0950930873696</v>
      </c>
      <c r="D23" s="60">
        <v>-5356.264803673801</v>
      </c>
      <c r="E23" s="60">
        <v>-5459.4346322914962</v>
      </c>
      <c r="F23" s="60">
        <v>-3979.8500430583495</v>
      </c>
      <c r="G23" s="60">
        <v>-3744.0486033416564</v>
      </c>
      <c r="H23" s="60">
        <v>-3815.5520729533955</v>
      </c>
      <c r="I23" s="60">
        <v>-5169.8228224131481</v>
      </c>
      <c r="J23" s="60">
        <v>-5269.420256786143</v>
      </c>
      <c r="K23" s="60">
        <v>-4956.655351363891</v>
      </c>
      <c r="L23" s="60">
        <v>-3613.5114829461031</v>
      </c>
      <c r="M23" s="60">
        <v>-3682.5310923079792</v>
      </c>
      <c r="N23" s="60">
        <v>-3464.2814963722599</v>
      </c>
      <c r="O23" s="60">
        <v>-4784.0518864302676</v>
      </c>
      <c r="P23" s="60">
        <v>-3343.4635482486015</v>
      </c>
    </row>
    <row r="24" spans="1:16" x14ac:dyDescent="0.15">
      <c r="A24">
        <f t="shared" si="0"/>
        <v>23</v>
      </c>
      <c r="B24" s="60">
        <v>-4372.0022754775291</v>
      </c>
      <c r="C24" s="60">
        <v>-6002.5947854386404</v>
      </c>
      <c r="D24" s="60">
        <v>-5653.9816798106658</v>
      </c>
      <c r="E24" s="60">
        <v>-5755.3077674749075</v>
      </c>
      <c r="F24" s="60">
        <v>-4219.6735358670421</v>
      </c>
      <c r="G24" s="60">
        <v>-3974.9931859174594</v>
      </c>
      <c r="H24" s="60">
        <v>-4045.5223212441829</v>
      </c>
      <c r="I24" s="60">
        <v>-5457.2440088243093</v>
      </c>
      <c r="J24" s="60">
        <v>-5555.0636374044552</v>
      </c>
      <c r="K24" s="60">
        <v>-5232.2990474566905</v>
      </c>
      <c r="L24" s="60">
        <v>-3836.4405904067585</v>
      </c>
      <c r="M24" s="60">
        <v>-3904.5208448168223</v>
      </c>
      <c r="N24" s="60">
        <v>-3678.0440813212786</v>
      </c>
      <c r="O24" s="60">
        <v>-5050.1545887365601</v>
      </c>
      <c r="P24" s="60">
        <v>-3549.8023066166329</v>
      </c>
    </row>
    <row r="25" spans="1:16" x14ac:dyDescent="0.15">
      <c r="A25">
        <f t="shared" si="0"/>
        <v>24</v>
      </c>
      <c r="B25" s="60">
        <v>-4648.2945224383948</v>
      </c>
      <c r="C25" s="60">
        <v>-6345.358160493005</v>
      </c>
      <c r="D25" s="60">
        <v>-5984.755119524566</v>
      </c>
      <c r="E25" s="60">
        <v>-6084.053621031424</v>
      </c>
      <c r="F25" s="60">
        <v>-4486.3906627386823</v>
      </c>
      <c r="G25" s="60">
        <v>-4231.8536404003016</v>
      </c>
      <c r="H25" s="60">
        <v>-4301.2880448598526</v>
      </c>
      <c r="I25" s="60">
        <v>-5776.5875563169902</v>
      </c>
      <c r="J25" s="60">
        <v>-5872.4520849833225</v>
      </c>
      <c r="K25" s="60">
        <v>-5538.5668659041921</v>
      </c>
      <c r="L25" s="60">
        <v>-4084.3914103730722</v>
      </c>
      <c r="M25" s="60">
        <v>-4151.416205178888</v>
      </c>
      <c r="N25" s="60">
        <v>-3915.8053432484003</v>
      </c>
      <c r="O25" s="60">
        <v>-5345.82908220024</v>
      </c>
      <c r="P25" s="60">
        <v>-3779.3108323377214</v>
      </c>
    </row>
    <row r="26" spans="1:16" x14ac:dyDescent="0.15">
      <c r="A26">
        <f t="shared" si="0"/>
        <v>25</v>
      </c>
      <c r="B26" s="60">
        <v>-4962.7092910562369</v>
      </c>
      <c r="C26" s="60">
        <v>-6736.3908954689932</v>
      </c>
      <c r="D26" s="60">
        <v>-6361.7536922534355</v>
      </c>
      <c r="E26" s="60">
        <v>-6459.1073615025189</v>
      </c>
      <c r="F26" s="60">
        <v>-4789.9161484529604</v>
      </c>
      <c r="G26" s="60">
        <v>-4523.959332188163</v>
      </c>
      <c r="H26" s="60">
        <v>-4592.3584508429549</v>
      </c>
      <c r="I26" s="60">
        <v>-6140.5688268747135</v>
      </c>
      <c r="J26" s="60">
        <v>-6234.55838303579</v>
      </c>
      <c r="K26" s="60">
        <v>-5887.655540292214</v>
      </c>
      <c r="L26" s="60">
        <v>-4366.3709671877577</v>
      </c>
      <c r="M26" s="60">
        <v>-4432.3978214937106</v>
      </c>
      <c r="N26" s="60">
        <v>-4186.2035473563446</v>
      </c>
      <c r="O26" s="60">
        <v>-5682.8518061989434</v>
      </c>
      <c r="P26" s="60">
        <v>-4040.3286374689537</v>
      </c>
    </row>
    <row r="27" spans="1:16" x14ac:dyDescent="0.15">
      <c r="A27">
        <f t="shared" si="0"/>
        <v>26</v>
      </c>
      <c r="B27" s="60">
        <v>-5319.1364073136983</v>
      </c>
      <c r="C27" s="60">
        <v>-7180.3026082861197</v>
      </c>
      <c r="D27" s="60">
        <v>-6789.3941388564899</v>
      </c>
      <c r="E27" s="60">
        <v>-6884.8953132522029</v>
      </c>
      <c r="F27" s="60">
        <v>-5134.0078770266409</v>
      </c>
      <c r="G27" s="60">
        <v>-4854.908089085664</v>
      </c>
      <c r="H27" s="60">
        <v>-4922.3402627703326</v>
      </c>
      <c r="I27" s="60">
        <v>-6553.4560264345082</v>
      </c>
      <c r="J27" s="60">
        <v>-6645.6600164775145</v>
      </c>
      <c r="K27" s="60">
        <v>-6283.6629915115136</v>
      </c>
      <c r="L27" s="60">
        <v>-4685.8547445941867</v>
      </c>
      <c r="M27" s="60">
        <v>-4750.949782839657</v>
      </c>
      <c r="N27" s="60">
        <v>-4492.574040444033</v>
      </c>
      <c r="O27" s="60">
        <v>-6065.1824419493496</v>
      </c>
      <c r="P27" s="60">
        <v>-4336.0773990605676</v>
      </c>
    </row>
    <row r="28" spans="1:16" x14ac:dyDescent="0.15">
      <c r="A28">
        <f t="shared" si="0"/>
        <v>27</v>
      </c>
      <c r="B28" s="60">
        <v>-5718.3012208364871</v>
      </c>
      <c r="C28" s="60">
        <v>-7677.1968781318164</v>
      </c>
      <c r="D28" s="60">
        <v>-7267.8806024878468</v>
      </c>
      <c r="E28" s="60">
        <v>-7361.5234990561794</v>
      </c>
      <c r="F28" s="60">
        <v>-5519.3697033634417</v>
      </c>
      <c r="G28" s="60">
        <v>-5225.4434222723448</v>
      </c>
      <c r="H28" s="60">
        <v>-5291.9124285786302</v>
      </c>
      <c r="I28" s="60">
        <v>-7015.4514533123229</v>
      </c>
      <c r="J28" s="60">
        <v>-7105.8645663187999</v>
      </c>
      <c r="K28" s="60">
        <v>-6726.788946124163</v>
      </c>
      <c r="L28" s="60">
        <v>-5043.5635764420203</v>
      </c>
      <c r="M28" s="60">
        <v>-5107.730610917929</v>
      </c>
      <c r="N28" s="60">
        <v>-4835.6114455287579</v>
      </c>
      <c r="O28" s="60">
        <v>-6493.0182719215982</v>
      </c>
      <c r="P28" s="60">
        <v>-4667.2302959044955</v>
      </c>
    </row>
    <row r="29" spans="1:16" x14ac:dyDescent="0.15">
      <c r="A29">
        <f t="shared" si="0"/>
        <v>28</v>
      </c>
      <c r="B29" s="60">
        <v>-6166.6697434790012</v>
      </c>
      <c r="C29" s="60">
        <v>-8234.8189327216751</v>
      </c>
      <c r="D29" s="60">
        <v>-7804.6471162249118</v>
      </c>
      <c r="E29" s="60">
        <v>-7896.4289088733603</v>
      </c>
      <c r="F29" s="60">
        <v>-5952.2482805048194</v>
      </c>
      <c r="G29" s="60">
        <v>-5641.55527080711</v>
      </c>
      <c r="H29" s="60">
        <v>-5707.070294727805</v>
      </c>
      <c r="I29" s="60">
        <v>-7533.7389065137186</v>
      </c>
      <c r="J29" s="60">
        <v>-7622.3587430588395</v>
      </c>
      <c r="K29" s="60">
        <v>-7223.9303489402346</v>
      </c>
      <c r="L29" s="60">
        <v>-5445.2836745950481</v>
      </c>
      <c r="M29" s="60">
        <v>-5508.5317732632666</v>
      </c>
      <c r="N29" s="60">
        <v>-5220.868622717554</v>
      </c>
      <c r="O29" s="60">
        <v>-6973.0233858447045</v>
      </c>
      <c r="P29" s="60">
        <v>-5039.1509118863878</v>
      </c>
    </row>
    <row r="30" spans="1:16" x14ac:dyDescent="0.15">
      <c r="A30">
        <f t="shared" si="0"/>
        <v>29</v>
      </c>
      <c r="B30" s="60">
        <v>-6671.1597584242727</v>
      </c>
      <c r="C30" s="60">
        <v>-8861.3740104994686</v>
      </c>
      <c r="D30" s="60">
        <v>-8407.5721594696079</v>
      </c>
      <c r="E30" s="60">
        <v>-8497.4923138581762</v>
      </c>
      <c r="F30" s="60">
        <v>-6439.3278505263515</v>
      </c>
      <c r="G30" s="60">
        <v>-6109.6550004266755</v>
      </c>
      <c r="H30" s="60">
        <v>-6174.2304460378382</v>
      </c>
      <c r="I30" s="60">
        <v>-8115.9332892103212</v>
      </c>
      <c r="J30" s="60">
        <v>-8202.7597268693771</v>
      </c>
      <c r="K30" s="60">
        <v>-7782.399808313412</v>
      </c>
      <c r="L30" s="60">
        <v>-5897.209319988503</v>
      </c>
      <c r="M30" s="60">
        <v>-5959.5526305537769</v>
      </c>
      <c r="N30" s="60">
        <v>-5654.2911135802988</v>
      </c>
      <c r="O30" s="60">
        <v>-7512.2648890577821</v>
      </c>
      <c r="P30" s="60">
        <v>-5457.5829627278754</v>
      </c>
    </row>
    <row r="31" spans="1:16" x14ac:dyDescent="0.15">
      <c r="A31">
        <f t="shared" si="0"/>
        <v>30</v>
      </c>
      <c r="B31" s="60">
        <v>-7236.3992723483389</v>
      </c>
      <c r="C31" s="60">
        <v>-9562.1094469121999</v>
      </c>
      <c r="D31" s="60">
        <v>-9081.7022845313422</v>
      </c>
      <c r="E31" s="60">
        <v>-9169.75920615016</v>
      </c>
      <c r="F31" s="60">
        <v>-6985.0832600654767</v>
      </c>
      <c r="G31" s="60">
        <v>-6634.0400974173008</v>
      </c>
      <c r="H31" s="60">
        <v>-6697.6919168593313</v>
      </c>
      <c r="I31" s="60">
        <v>-8766.9167324543523</v>
      </c>
      <c r="J31" s="60">
        <v>-8851.948669830168</v>
      </c>
      <c r="K31" s="60">
        <v>-8406.8904804690155</v>
      </c>
      <c r="L31" s="60">
        <v>-6403.4951178469946</v>
      </c>
      <c r="M31" s="60">
        <v>-6464.9493149048267</v>
      </c>
      <c r="N31" s="60">
        <v>-6139.8695705591299</v>
      </c>
      <c r="O31" s="60">
        <v>-8115.2821528563654</v>
      </c>
      <c r="P31" s="60">
        <v>-5926.3838851959208</v>
      </c>
    </row>
    <row r="32" spans="1:16" x14ac:dyDescent="0.15">
      <c r="A32">
        <f t="shared" si="0"/>
        <v>31</v>
      </c>
      <c r="B32" s="60">
        <v>-7867.4565745731097</v>
      </c>
      <c r="C32" s="60">
        <v>-10342.576957401461</v>
      </c>
      <c r="D32" s="60">
        <v>-9836.5043988983689</v>
      </c>
      <c r="E32" s="60">
        <v>-9918.5702464407786</v>
      </c>
      <c r="F32" s="60">
        <v>-7594.4162692288246</v>
      </c>
      <c r="G32" s="60">
        <v>-7222.8289054198021</v>
      </c>
      <c r="H32" s="60">
        <v>-7282.1651984955943</v>
      </c>
      <c r="I32" s="60">
        <v>-9495.8439887016921</v>
      </c>
      <c r="J32" s="60">
        <v>-9575.0942274414974</v>
      </c>
      <c r="K32" s="60">
        <v>-9106.1986949277198</v>
      </c>
      <c r="L32" s="60">
        <v>-6971.9870676491155</v>
      </c>
      <c r="M32" s="60">
        <v>-7029.2767663221712</v>
      </c>
      <c r="N32" s="60">
        <v>-6685.1377082410063</v>
      </c>
      <c r="O32" s="60">
        <v>-8790.5800977842955</v>
      </c>
      <c r="P32" s="60">
        <v>-6452.8338291464033</v>
      </c>
    </row>
    <row r="33" spans="1:16" x14ac:dyDescent="0.15">
      <c r="A33">
        <f t="shared" si="0"/>
        <v>32</v>
      </c>
      <c r="B33" s="60">
        <v>-8566.629212999489</v>
      </c>
      <c r="C33" s="60">
        <v>-11204.485894927126</v>
      </c>
      <c r="D33" s="60">
        <v>-10670.613888810725</v>
      </c>
      <c r="E33" s="60">
        <v>-10745.583053910659</v>
      </c>
      <c r="F33" s="60">
        <v>-8269.5553145261802</v>
      </c>
      <c r="G33" s="60">
        <v>-7875.6321802672601</v>
      </c>
      <c r="H33" s="60">
        <v>-7929.7987575539328</v>
      </c>
      <c r="I33" s="60">
        <v>-10301.410657870791</v>
      </c>
      <c r="J33" s="60">
        <v>-10373.810965792944</v>
      </c>
      <c r="K33" s="60">
        <v>-9879.0877907793583</v>
      </c>
      <c r="L33" s="60">
        <v>-7602.3177933107654</v>
      </c>
      <c r="M33" s="60">
        <v>-7654.6179544241104</v>
      </c>
      <c r="N33" s="60">
        <v>-7289.7524242755326</v>
      </c>
      <c r="O33" s="60">
        <v>-9536.9760459048775</v>
      </c>
      <c r="P33" s="60">
        <v>-7036.6087764546419</v>
      </c>
    </row>
    <row r="34" spans="1:16" x14ac:dyDescent="0.15">
      <c r="A34">
        <f t="shared" si="0"/>
        <v>33</v>
      </c>
      <c r="B34" s="60">
        <v>-9342.4018073012376</v>
      </c>
      <c r="C34" s="60">
        <v>-12157.448557827734</v>
      </c>
      <c r="D34" s="60">
        <v>-11593.150873096703</v>
      </c>
      <c r="E34" s="60">
        <v>-11660.041589503597</v>
      </c>
      <c r="F34" s="60">
        <v>-9018.7053498055175</v>
      </c>
      <c r="G34" s="60">
        <v>-8600.2426921427868</v>
      </c>
      <c r="H34" s="60">
        <v>-8648.4764208677661</v>
      </c>
      <c r="I34" s="60">
        <v>-11192.441357012933</v>
      </c>
      <c r="J34" s="60">
        <v>-11257.042860749527</v>
      </c>
      <c r="K34" s="60">
        <v>-10734.04261034205</v>
      </c>
      <c r="L34" s="60">
        <v>-8302.0222565671393</v>
      </c>
      <c r="M34" s="60">
        <v>-8348.5956128663693</v>
      </c>
      <c r="N34" s="60">
        <v>-7960.9527371819086</v>
      </c>
      <c r="O34" s="60">
        <v>-10362.678222437096</v>
      </c>
      <c r="P34" s="60">
        <v>-7684.707195372589</v>
      </c>
    </row>
    <row r="35" spans="1:16" x14ac:dyDescent="0.15">
      <c r="A35">
        <f t="shared" si="0"/>
        <v>34</v>
      </c>
      <c r="B35" s="60">
        <v>-10206.976733003827</v>
      </c>
      <c r="C35" s="60">
        <v>-13215.885529842322</v>
      </c>
      <c r="D35" s="60">
        <v>-12618.065640570971</v>
      </c>
      <c r="E35" s="60">
        <v>-12675.809018750822</v>
      </c>
      <c r="F35" s="60">
        <v>-9853.6647243390835</v>
      </c>
      <c r="G35" s="60">
        <v>-9408.0693016002897</v>
      </c>
      <c r="H35" s="60">
        <v>-9449.5327841921917</v>
      </c>
      <c r="I35" s="60">
        <v>-12182.430091885677</v>
      </c>
      <c r="J35" s="60">
        <v>-12238.199425969571</v>
      </c>
      <c r="K35" s="60">
        <v>-11684.03291912959</v>
      </c>
      <c r="L35" s="60">
        <v>-9082.1300528903266</v>
      </c>
      <c r="M35" s="60">
        <v>-9122.1674141203785</v>
      </c>
      <c r="N35" s="60">
        <v>-8709.3330473218484</v>
      </c>
      <c r="O35" s="60">
        <v>-11280.22991345897</v>
      </c>
      <c r="P35" s="60">
        <v>-8407.3698811324484</v>
      </c>
    </row>
    <row r="36" spans="1:16" x14ac:dyDescent="0.15">
      <c r="A36">
        <f t="shared" si="0"/>
        <v>35</v>
      </c>
      <c r="B36" s="60">
        <v>-11167.743283803849</v>
      </c>
      <c r="C36" s="60">
        <v>-14387.590281829285</v>
      </c>
      <c r="D36" s="60">
        <v>-13753.029145969896</v>
      </c>
      <c r="E36" s="60">
        <v>-13800.397134275885</v>
      </c>
      <c r="F36" s="60">
        <v>-10781.588589044337</v>
      </c>
      <c r="G36" s="60">
        <v>-10306.123420384027</v>
      </c>
      <c r="H36" s="60">
        <v>-10339.853281185944</v>
      </c>
      <c r="I36" s="60">
        <v>-13278.812288202584</v>
      </c>
      <c r="J36" s="60">
        <v>-13324.561927980796</v>
      </c>
      <c r="K36" s="60">
        <v>-12736.222122042051</v>
      </c>
      <c r="L36" s="60">
        <v>-9949.4285647985289</v>
      </c>
      <c r="M36" s="60">
        <v>-9981.998824911987</v>
      </c>
      <c r="N36" s="60">
        <v>-9541.4228452458174</v>
      </c>
      <c r="O36" s="60">
        <v>-12296.572127750296</v>
      </c>
      <c r="P36" s="60">
        <v>-9210.916137791799</v>
      </c>
    </row>
    <row r="37" spans="1:16" x14ac:dyDescent="0.15">
      <c r="A37">
        <f t="shared" si="0"/>
        <v>36</v>
      </c>
      <c r="B37" s="60">
        <v>-12238.732347171381</v>
      </c>
      <c r="C37" s="60">
        <v>-15688.766205828921</v>
      </c>
      <c r="D37" s="60">
        <v>-15013.755498540908</v>
      </c>
      <c r="E37" s="60">
        <v>-15049.396888271613</v>
      </c>
      <c r="F37" s="60">
        <v>-11816.051357161425</v>
      </c>
      <c r="G37" s="60">
        <v>-11307.558575236528</v>
      </c>
      <c r="H37" s="60">
        <v>-11332.487637684177</v>
      </c>
      <c r="I37" s="60">
        <v>-14496.799060552206</v>
      </c>
      <c r="J37" s="60">
        <v>-14531.221987670582</v>
      </c>
      <c r="K37" s="60">
        <v>-13905.242427151625</v>
      </c>
      <c r="L37" s="60">
        <v>-10916.641071586388</v>
      </c>
      <c r="M37" s="60">
        <v>-10940.712550669692</v>
      </c>
      <c r="N37" s="60">
        <v>-10469.451080486479</v>
      </c>
      <c r="O37" s="60">
        <v>-13425.865342758998</v>
      </c>
      <c r="P37" s="60">
        <v>-10107.172766488911</v>
      </c>
    </row>
    <row r="38" spans="1:16" x14ac:dyDescent="0.15">
      <c r="A38">
        <f t="shared" si="0"/>
        <v>37</v>
      </c>
      <c r="B38" s="60">
        <v>-13432.823937692247</v>
      </c>
      <c r="C38" s="60">
        <v>-17133.652408052636</v>
      </c>
      <c r="D38" s="60">
        <v>-16414.150736424181</v>
      </c>
      <c r="E38" s="60">
        <v>-16436.526745547253</v>
      </c>
      <c r="F38" s="60">
        <v>-12969.523651920332</v>
      </c>
      <c r="G38" s="60">
        <v>-12424.526255804591</v>
      </c>
      <c r="H38" s="60">
        <v>-12439.43501944896</v>
      </c>
      <c r="I38" s="60">
        <v>-15849.865099300798</v>
      </c>
      <c r="J38" s="60">
        <v>-15871.47241749459</v>
      </c>
      <c r="K38" s="60">
        <v>-15204.070797132319</v>
      </c>
      <c r="L38" s="60">
        <v>-11995.529885443804</v>
      </c>
      <c r="M38" s="60">
        <v>-12009.923365213332</v>
      </c>
      <c r="N38" s="60">
        <v>-11504.732160204387</v>
      </c>
      <c r="O38" s="60">
        <v>-14680.679941793955</v>
      </c>
      <c r="P38" s="60">
        <v>-11107.089198976464</v>
      </c>
    </row>
    <row r="39" spans="1:16" x14ac:dyDescent="0.15">
      <c r="A39">
        <f t="shared" si="0"/>
        <v>38</v>
      </c>
      <c r="B39" s="60">
        <v>-14750.965858626905</v>
      </c>
      <c r="C39" s="60">
        <v>-18721.114011488266</v>
      </c>
      <c r="D39" s="60">
        <v>-17953.431948261845</v>
      </c>
      <c r="E39" s="60">
        <v>-17960.757626348382</v>
      </c>
      <c r="F39" s="60">
        <v>-14242.957214446878</v>
      </c>
      <c r="G39" s="60">
        <v>-13658.173223740876</v>
      </c>
      <c r="H39" s="60">
        <v>-13661.648484546735</v>
      </c>
      <c r="I39" s="60">
        <v>-17337.302046873614</v>
      </c>
      <c r="J39" s="60">
        <v>-17344.366213852656</v>
      </c>
      <c r="K39" s="60">
        <v>-16632.080070781427</v>
      </c>
      <c r="L39" s="60">
        <v>-13187.234245321626</v>
      </c>
      <c r="M39" s="60">
        <v>-13190.582895989166</v>
      </c>
      <c r="N39" s="60">
        <v>-12648.393920659482</v>
      </c>
      <c r="O39" s="60">
        <v>-16060.451335535772</v>
      </c>
      <c r="P39" s="60">
        <v>-12211.781843193134</v>
      </c>
    </row>
    <row r="40" spans="1:16" x14ac:dyDescent="0.15">
      <c r="A40">
        <f t="shared" si="0"/>
        <v>39</v>
      </c>
      <c r="B40" s="60">
        <v>-16199.882875043148</v>
      </c>
      <c r="C40" s="60">
        <v>-20457.40782745861</v>
      </c>
      <c r="D40" s="60">
        <v>-19637.873746494493</v>
      </c>
      <c r="E40" s="60">
        <v>-19628.164120684181</v>
      </c>
      <c r="F40" s="60">
        <v>-15642.889610422219</v>
      </c>
      <c r="G40" s="60">
        <v>-15014.983354455611</v>
      </c>
      <c r="H40" s="60">
        <v>-15005.447530660624</v>
      </c>
      <c r="I40" s="60">
        <v>-18965.226589048423</v>
      </c>
      <c r="J40" s="60">
        <v>-18955.8258213605</v>
      </c>
      <c r="K40" s="60">
        <v>-18195.201208793766</v>
      </c>
      <c r="L40" s="60">
        <v>-14498.0533239986</v>
      </c>
      <c r="M40" s="60">
        <v>-14488.830905818279</v>
      </c>
      <c r="N40" s="60">
        <v>-13906.520818451745</v>
      </c>
      <c r="O40" s="60">
        <v>-17570.956051276629</v>
      </c>
      <c r="P40" s="60">
        <v>-13427.158525564839</v>
      </c>
    </row>
    <row r="41" spans="1:16" x14ac:dyDescent="0.15">
      <c r="A41">
        <f t="shared" si="0"/>
        <v>40</v>
      </c>
      <c r="B41" s="60">
        <v>-17794.768138653697</v>
      </c>
      <c r="C41" s="60">
        <v>-22359.413614585512</v>
      </c>
      <c r="D41" s="60">
        <v>-21483.905204909974</v>
      </c>
      <c r="E41" s="60">
        <v>-21455.03349817796</v>
      </c>
      <c r="F41" s="60">
        <v>-17184.048223239497</v>
      </c>
      <c r="G41" s="60">
        <v>-16509.272531337945</v>
      </c>
      <c r="H41" s="60">
        <v>-16485.021587222585</v>
      </c>
      <c r="I41" s="60">
        <v>-20749.578205187663</v>
      </c>
      <c r="J41" s="60">
        <v>-20721.652489640212</v>
      </c>
      <c r="K41" s="60">
        <v>-19908.806904202273</v>
      </c>
      <c r="L41" s="60">
        <v>-15941.859657562525</v>
      </c>
      <c r="M41" s="60">
        <v>-15918.416987748522</v>
      </c>
      <c r="N41" s="60">
        <v>-15292.473755071051</v>
      </c>
      <c r="O41" s="60">
        <v>-19227.102346945161</v>
      </c>
      <c r="P41" s="60">
        <v>-14766.162160105041</v>
      </c>
    </row>
    <row r="42" spans="1:16" x14ac:dyDescent="0.15">
      <c r="A42">
        <f t="shared" si="0"/>
        <v>41</v>
      </c>
      <c r="B42" s="60">
        <v>-19564.21051456378</v>
      </c>
      <c r="C42" s="60">
        <v>-24459.759951114738</v>
      </c>
      <c r="D42" s="60">
        <v>-23535.603459067708</v>
      </c>
      <c r="E42" s="60">
        <v>-23472.806613595218</v>
      </c>
      <c r="F42" s="60">
        <v>-18894.121682969944</v>
      </c>
      <c r="G42" s="60">
        <v>-18178.395070300496</v>
      </c>
      <c r="H42" s="60">
        <v>-18127.021854251376</v>
      </c>
      <c r="I42" s="60">
        <v>-22733.051819307075</v>
      </c>
      <c r="J42" s="60">
        <v>-22672.315802167839</v>
      </c>
      <c r="K42" s="60">
        <v>-21813.998734343619</v>
      </c>
      <c r="L42" s="60">
        <v>-17554.806494482611</v>
      </c>
      <c r="M42" s="60">
        <v>-17505.145933680815</v>
      </c>
      <c r="N42" s="60">
        <v>-16841.024182228222</v>
      </c>
      <c r="O42" s="60">
        <v>-21068.691451725943</v>
      </c>
      <c r="P42" s="60">
        <v>-16262.438635119141</v>
      </c>
    </row>
    <row r="43" spans="1:16" x14ac:dyDescent="0.15">
      <c r="A43">
        <f t="shared" si="0"/>
        <v>42</v>
      </c>
      <c r="B43" s="60">
        <v>-21518.064316738102</v>
      </c>
      <c r="C43" s="60">
        <v>-26767.597467618169</v>
      </c>
      <c r="D43" s="60">
        <v>-25792.067998546845</v>
      </c>
      <c r="E43" s="60">
        <v>-25690.399567226385</v>
      </c>
      <c r="F43" s="60">
        <v>-20782.711954050759</v>
      </c>
      <c r="G43" s="60">
        <v>-20023.391441997537</v>
      </c>
      <c r="H43" s="60">
        <v>-19940.754065178138</v>
      </c>
      <c r="I43" s="60">
        <v>-24914.877041632884</v>
      </c>
      <c r="J43" s="60">
        <v>-24816.533419724878</v>
      </c>
      <c r="K43" s="60">
        <v>-23910.146832531977</v>
      </c>
      <c r="L43" s="60">
        <v>-19337.96850895476</v>
      </c>
      <c r="M43" s="60">
        <v>-19258.077563766034</v>
      </c>
      <c r="N43" s="60">
        <v>-18553.279897773074</v>
      </c>
      <c r="O43" s="60">
        <v>-23095.200790562241</v>
      </c>
      <c r="P43" s="60">
        <v>-17917.117870894854</v>
      </c>
    </row>
    <row r="44" spans="1:16" x14ac:dyDescent="0.15">
      <c r="A44">
        <f t="shared" si="0"/>
        <v>43</v>
      </c>
      <c r="B44" s="60">
        <v>-23661.887299396534</v>
      </c>
      <c r="C44" s="60">
        <v>-29287.637794602197</v>
      </c>
      <c r="D44" s="60">
        <v>-28257.350991804247</v>
      </c>
      <c r="E44" s="60">
        <v>-28112.472331441106</v>
      </c>
      <c r="F44" s="60">
        <v>-22855.276082463875</v>
      </c>
      <c r="G44" s="60">
        <v>-22049.152342433059</v>
      </c>
      <c r="H44" s="60">
        <v>-21931.552313921999</v>
      </c>
      <c r="I44" s="60">
        <v>-27299.080240807227</v>
      </c>
      <c r="J44" s="60">
        <v>-27158.915068533257</v>
      </c>
      <c r="K44" s="60">
        <v>-26201.238504166118</v>
      </c>
      <c r="L44" s="60">
        <v>-21296.148566076034</v>
      </c>
      <c r="M44" s="60">
        <v>-21182.440278909537</v>
      </c>
      <c r="N44" s="60">
        <v>-20433.93638136017</v>
      </c>
      <c r="O44" s="60">
        <v>-25310.578507390819</v>
      </c>
      <c r="P44" s="60">
        <v>-19734.802923971562</v>
      </c>
    </row>
    <row r="45" spans="1:16" x14ac:dyDescent="0.15">
      <c r="A45">
        <f t="shared" si="0"/>
        <v>44</v>
      </c>
      <c r="B45" s="60">
        <v>-26010.910495318189</v>
      </c>
      <c r="C45" s="60">
        <v>-32035.159817572308</v>
      </c>
      <c r="D45" s="60">
        <v>-30946.668058551004</v>
      </c>
      <c r="E45" s="60">
        <v>-30753.871586566274</v>
      </c>
      <c r="F45" s="60">
        <v>-25126.642548017273</v>
      </c>
      <c r="G45" s="60">
        <v>-24270.379517108846</v>
      </c>
      <c r="H45" s="60">
        <v>-24113.774088512801</v>
      </c>
      <c r="I45" s="60">
        <v>-29900.508513256664</v>
      </c>
      <c r="J45" s="60">
        <v>-29713.945790291724</v>
      </c>
      <c r="K45" s="60">
        <v>-28701.686117786077</v>
      </c>
      <c r="L45" s="60">
        <v>-23443.650785079404</v>
      </c>
      <c r="M45" s="60">
        <v>-23292.201761864584</v>
      </c>
      <c r="N45" s="60">
        <v>-22496.833489346514</v>
      </c>
      <c r="O45" s="60">
        <v>-27728.874434469592</v>
      </c>
      <c r="P45" s="60">
        <v>-21728.950159087475</v>
      </c>
    </row>
    <row r="46" spans="1:16" x14ac:dyDescent="0.15">
      <c r="A46">
        <f t="shared" si="0"/>
        <v>45</v>
      </c>
      <c r="B46" s="60">
        <v>-28578.707258989958</v>
      </c>
      <c r="C46" s="60">
        <v>-35023.526793558412</v>
      </c>
      <c r="D46" s="60">
        <v>-33873.321226703134</v>
      </c>
      <c r="E46" s="60">
        <v>-33627.628574829119</v>
      </c>
      <c r="F46" s="60">
        <v>-27610.055859915628</v>
      </c>
      <c r="G46" s="60">
        <v>-26700.199960782142</v>
      </c>
      <c r="H46" s="60">
        <v>-26500.275935026511</v>
      </c>
      <c r="I46" s="60">
        <v>-32732.179309305331</v>
      </c>
      <c r="J46" s="60">
        <v>-32494.375199325001</v>
      </c>
      <c r="K46" s="60">
        <v>-31424.167088483118</v>
      </c>
      <c r="L46" s="60">
        <v>-25793.273807143349</v>
      </c>
      <c r="M46" s="60">
        <v>-25599.894994627142</v>
      </c>
      <c r="N46" s="60">
        <v>-24754.383666894671</v>
      </c>
      <c r="O46" s="60">
        <v>-30362.479097307387</v>
      </c>
      <c r="P46" s="60">
        <v>-23911.650840944989</v>
      </c>
    </row>
    <row r="47" spans="1:16" x14ac:dyDescent="0.15">
      <c r="A47">
        <f t="shared" si="0"/>
        <v>46</v>
      </c>
      <c r="B47" s="60">
        <v>-31387.471241600499</v>
      </c>
      <c r="C47" s="60">
        <v>-38275.830554969391</v>
      </c>
      <c r="D47" s="60">
        <v>-37060.163847938318</v>
      </c>
      <c r="E47" s="60">
        <v>-36756.169785950144</v>
      </c>
      <c r="F47" s="60">
        <v>-30327.124841446064</v>
      </c>
      <c r="G47" s="60">
        <v>-29359.944368980912</v>
      </c>
      <c r="H47" s="60">
        <v>-29111.982414894526</v>
      </c>
      <c r="I47" s="60">
        <v>-35816.383843414027</v>
      </c>
      <c r="J47" s="60">
        <v>-35522.074353568096</v>
      </c>
      <c r="K47" s="60">
        <v>-34390.310801671214</v>
      </c>
      <c r="L47" s="60">
        <v>-28365.773713186929</v>
      </c>
      <c r="M47" s="60">
        <v>-28125.878203670887</v>
      </c>
      <c r="N47" s="60">
        <v>-27226.671991470896</v>
      </c>
      <c r="O47" s="60">
        <v>-33232.470921023538</v>
      </c>
      <c r="P47" s="60">
        <v>-26302.435698292687</v>
      </c>
    </row>
    <row r="48" spans="1:16" x14ac:dyDescent="0.15">
      <c r="A48">
        <f t="shared" si="0"/>
        <v>47</v>
      </c>
      <c r="B48" s="60">
        <v>-34472.06519279151</v>
      </c>
      <c r="C48" s="60">
        <v>-41829.615494537371</v>
      </c>
      <c r="D48" s="60">
        <v>-40544.180286235875</v>
      </c>
      <c r="E48" s="60">
        <v>-40175.883829745093</v>
      </c>
      <c r="F48" s="60">
        <v>-33311.754377128367</v>
      </c>
      <c r="G48" s="60">
        <v>-32282.960048604276</v>
      </c>
      <c r="H48" s="60">
        <v>-31981.68205850129</v>
      </c>
      <c r="I48" s="60">
        <v>-39189.137801799036</v>
      </c>
      <c r="J48" s="60">
        <v>-38832.473241520034</v>
      </c>
      <c r="K48" s="60">
        <v>-37634.999385188072</v>
      </c>
      <c r="L48" s="60">
        <v>-31193.56546379373</v>
      </c>
      <c r="M48" s="60">
        <v>-30902.019315387584</v>
      </c>
      <c r="N48" s="60">
        <v>-29945.028410111165</v>
      </c>
      <c r="O48" s="60">
        <v>-36372.793651638727</v>
      </c>
      <c r="P48" s="60">
        <v>-28931.741163384286</v>
      </c>
    </row>
    <row r="49" spans="1:16" x14ac:dyDescent="0.15">
      <c r="A49">
        <f t="shared" si="0"/>
        <v>48</v>
      </c>
      <c r="B49" s="60">
        <v>-37844.908247390755</v>
      </c>
      <c r="C49" s="60">
        <v>-45695.003801067192</v>
      </c>
      <c r="D49" s="60">
        <v>-44335.791810067654</v>
      </c>
      <c r="E49" s="60">
        <v>-43896.839230692931</v>
      </c>
      <c r="F49" s="60">
        <v>-36576.179682313006</v>
      </c>
      <c r="G49" s="60">
        <v>-35481.612334462719</v>
      </c>
      <c r="H49" s="60">
        <v>-35121.379601187429</v>
      </c>
      <c r="I49" s="60">
        <v>-42860.79711723495</v>
      </c>
      <c r="J49" s="60">
        <v>-42435.576356026497</v>
      </c>
      <c r="K49" s="60">
        <v>-41168.490371593769</v>
      </c>
      <c r="L49" s="60">
        <v>-34288.807438590717</v>
      </c>
      <c r="M49" s="60">
        <v>-33940.120503057529</v>
      </c>
      <c r="N49" s="60">
        <v>-32921.356392708491</v>
      </c>
      <c r="O49" s="60">
        <v>-39793.606397147079</v>
      </c>
      <c r="P49" s="60">
        <v>-31811.249879858344</v>
      </c>
    </row>
    <row r="50" spans="1:16" x14ac:dyDescent="0.15">
      <c r="A50">
        <f t="shared" si="0"/>
        <v>49</v>
      </c>
      <c r="B50" s="60">
        <v>-41517.23141143845</v>
      </c>
      <c r="C50" s="60">
        <v>-49880.518678587301</v>
      </c>
      <c r="D50" s="60">
        <v>-48443.892128858293</v>
      </c>
      <c r="E50" s="60">
        <v>-47927.612261644797</v>
      </c>
      <c r="F50" s="60">
        <v>-40131.521773546716</v>
      </c>
      <c r="G50" s="60">
        <v>-38967.212054097654</v>
      </c>
      <c r="H50" s="60">
        <v>-38542.047741347757</v>
      </c>
      <c r="I50" s="60">
        <v>-46840.277150620619</v>
      </c>
      <c r="J50" s="60">
        <v>-46339.980410913515</v>
      </c>
      <c r="K50" s="60">
        <v>-44999.697883539593</v>
      </c>
      <c r="L50" s="60">
        <v>-37662.670057517906</v>
      </c>
      <c r="M50" s="60">
        <v>-37251.016537084695</v>
      </c>
      <c r="N50" s="60">
        <v>-36166.64533236959</v>
      </c>
      <c r="O50" s="60">
        <v>-43503.801676414747</v>
      </c>
      <c r="P50" s="60">
        <v>-34951.788478135386</v>
      </c>
    </row>
    <row r="51" spans="1:16" x14ac:dyDescent="0.15">
      <c r="A51">
        <f t="shared" si="0"/>
        <v>50</v>
      </c>
      <c r="B51" s="60">
        <v>-45523.50910077864</v>
      </c>
      <c r="C51" s="60">
        <v>-54421.766238155178</v>
      </c>
      <c r="D51" s="60">
        <v>-52903.725203654489</v>
      </c>
      <c r="E51" s="60">
        <v>-52302.92636805564</v>
      </c>
      <c r="F51" s="60">
        <v>-44011.453729982357</v>
      </c>
      <c r="G51" s="60">
        <v>-42773.011566978203</v>
      </c>
      <c r="H51" s="60">
        <v>-42276.411336930862</v>
      </c>
      <c r="I51" s="60">
        <v>-51162.072490932384</v>
      </c>
      <c r="J51" s="60">
        <v>-50579.661435124843</v>
      </c>
      <c r="K51" s="60">
        <v>-49162.222153493138</v>
      </c>
      <c r="L51" s="60">
        <v>-41347.606484507298</v>
      </c>
      <c r="M51" s="60">
        <v>-40866.639187158064</v>
      </c>
      <c r="N51" s="60">
        <v>-39712.405661456811</v>
      </c>
      <c r="O51" s="60">
        <v>-47536.225792298457</v>
      </c>
      <c r="P51" s="60">
        <v>-38384.081169920712</v>
      </c>
    </row>
    <row r="52" spans="1:16" x14ac:dyDescent="0.15">
      <c r="A52">
        <f t="shared" si="0"/>
        <v>51</v>
      </c>
      <c r="B52" s="60">
        <v>-49899.448168722083</v>
      </c>
      <c r="C52" s="60">
        <v>-59354.67576663525</v>
      </c>
      <c r="D52" s="60">
        <v>-57779.519822819602</v>
      </c>
      <c r="E52" s="60">
        <v>-57057.932376458361</v>
      </c>
      <c r="F52" s="60">
        <v>-48250.924249692784</v>
      </c>
      <c r="G52" s="60">
        <v>-46959.209330285034</v>
      </c>
      <c r="H52" s="60">
        <v>-46358.513766871416</v>
      </c>
      <c r="I52" s="60">
        <v>-55888.920219750049</v>
      </c>
      <c r="J52" s="60">
        <v>-55189.101193990224</v>
      </c>
      <c r="K52" s="60">
        <v>-53717.036019381696</v>
      </c>
      <c r="L52" s="60">
        <v>-45402.274326150517</v>
      </c>
      <c r="M52" s="60">
        <v>-44820.268328467217</v>
      </c>
      <c r="N52" s="60">
        <v>-43615.488366074453</v>
      </c>
      <c r="O52" s="60">
        <v>-51950.376565776089</v>
      </c>
      <c r="P52" s="60">
        <v>-42163.48065416082</v>
      </c>
    </row>
    <row r="53" spans="1:16" x14ac:dyDescent="0.15">
      <c r="A53">
        <f t="shared" si="0"/>
        <v>52</v>
      </c>
      <c r="B53" s="60">
        <v>-54692.460476756518</v>
      </c>
      <c r="C53" s="60">
        <v>-64727.86373326218</v>
      </c>
      <c r="D53" s="60">
        <v>-63095.504878749423</v>
      </c>
      <c r="E53" s="60">
        <v>-62240.150380715546</v>
      </c>
      <c r="F53" s="60">
        <v>-52896.32281118325</v>
      </c>
      <c r="G53" s="60">
        <v>-51550.398212262349</v>
      </c>
      <c r="H53" s="60">
        <v>-50833.526159210749</v>
      </c>
      <c r="I53" s="60">
        <v>-61044.844148891054</v>
      </c>
      <c r="J53" s="60">
        <v>-60214.882485899878</v>
      </c>
      <c r="K53" s="60">
        <v>-58687.880641655567</v>
      </c>
      <c r="L53" s="60">
        <v>-49850.906996207123</v>
      </c>
      <c r="M53" s="60">
        <v>-49156.049432734908</v>
      </c>
      <c r="N53" s="60">
        <v>-47899.676964606362</v>
      </c>
      <c r="O53" s="60">
        <v>-56769.727938035467</v>
      </c>
      <c r="P53" s="60">
        <v>-46313.375318618593</v>
      </c>
    </row>
    <row r="54" spans="1:16" x14ac:dyDescent="0.15">
      <c r="A54">
        <f t="shared" si="0"/>
        <v>53</v>
      </c>
      <c r="B54" s="60">
        <v>-59949.732052962361</v>
      </c>
      <c r="C54" s="60">
        <v>-70587.671423580963</v>
      </c>
      <c r="D54" s="60">
        <v>-68896.724201020144</v>
      </c>
      <c r="E54" s="60">
        <v>-67895.111984032323</v>
      </c>
      <c r="F54" s="60">
        <v>-57993.965913328597</v>
      </c>
      <c r="G54" s="60">
        <v>-56591.660168007336</v>
      </c>
      <c r="H54" s="60">
        <v>-55746.710896289391</v>
      </c>
      <c r="I54" s="60">
        <v>-66674.228286115671</v>
      </c>
      <c r="J54" s="60">
        <v>-65701.822305352471</v>
      </c>
      <c r="K54" s="60">
        <v>-64118.317125474168</v>
      </c>
      <c r="L54" s="60">
        <v>-54737.722226823105</v>
      </c>
      <c r="M54" s="60">
        <v>-53918.343784414057</v>
      </c>
      <c r="N54" s="60">
        <v>-52608.145947990852</v>
      </c>
      <c r="O54" s="60">
        <v>-62037.120168395915</v>
      </c>
      <c r="P54" s="60">
        <v>-50876.051220345114</v>
      </c>
    </row>
    <row r="55" spans="1:16" x14ac:dyDescent="0.15">
      <c r="A55">
        <f t="shared" si="0"/>
        <v>54</v>
      </c>
      <c r="B55" s="60">
        <v>-65724.273373816904</v>
      </c>
      <c r="C55" s="60">
        <v>-76985.764400453394</v>
      </c>
      <c r="D55" s="60">
        <v>-75235.033122785258</v>
      </c>
      <c r="E55" s="60">
        <v>-74073.718538980233</v>
      </c>
      <c r="F55" s="60">
        <v>-63595.98750504334</v>
      </c>
      <c r="G55" s="60">
        <v>-62135.145670567632</v>
      </c>
      <c r="H55" s="60">
        <v>-61149.125770247068</v>
      </c>
      <c r="I55" s="60">
        <v>-72828.259745437157</v>
      </c>
      <c r="J55" s="60">
        <v>-71700.13134345373</v>
      </c>
      <c r="K55" s="60">
        <v>-70058.684287393015</v>
      </c>
      <c r="L55" s="60">
        <v>-60113.946734487246</v>
      </c>
      <c r="M55" s="60">
        <v>-59157.278986460064</v>
      </c>
      <c r="N55" s="60">
        <v>-57790.997092975231</v>
      </c>
      <c r="O55" s="60">
        <v>-67802.137957515049</v>
      </c>
      <c r="P55" s="60">
        <v>-55900.644656268312</v>
      </c>
    </row>
    <row r="56" spans="1:16" x14ac:dyDescent="0.15">
      <c r="A56">
        <f t="shared" si="0"/>
        <v>55</v>
      </c>
      <c r="B56" s="60">
        <v>-72097.460362343991</v>
      </c>
      <c r="C56" s="60">
        <v>-84004.34705806557</v>
      </c>
      <c r="D56" s="60">
        <v>-82192.531303094205</v>
      </c>
      <c r="E56" s="60">
        <v>-80856.686246647645</v>
      </c>
      <c r="F56" s="60">
        <v>-69782.277075225036</v>
      </c>
      <c r="G56" s="60">
        <v>-68260.473676293972</v>
      </c>
      <c r="H56" s="60">
        <v>-67118.858897967482</v>
      </c>
      <c r="I56" s="60">
        <v>-79587.759385275262</v>
      </c>
      <c r="J56" s="60">
        <v>-78289.221699017056</v>
      </c>
      <c r="K56" s="60">
        <v>-76588.224904716437</v>
      </c>
      <c r="L56" s="60">
        <v>-66057.665707132343</v>
      </c>
      <c r="M56" s="60">
        <v>-64949.403504476737</v>
      </c>
      <c r="N56" s="60">
        <v>-63524.467341781936</v>
      </c>
      <c r="O56" s="60">
        <v>-74142.653687479964</v>
      </c>
      <c r="P56" s="60">
        <v>-61461.820818421897</v>
      </c>
    </row>
    <row r="57" spans="1:16" x14ac:dyDescent="0.15">
      <c r="A57">
        <f t="shared" si="0"/>
        <v>56</v>
      </c>
      <c r="B57" s="60">
        <v>-79135.399407226709</v>
      </c>
      <c r="C57" s="60">
        <v>-91706.091338180195</v>
      </c>
      <c r="D57" s="60">
        <v>-89832.285703148969</v>
      </c>
      <c r="E57" s="60">
        <v>-88306.283595502129</v>
      </c>
      <c r="F57" s="60">
        <v>-76618.218826018405</v>
      </c>
      <c r="G57" s="60">
        <v>-75033.168528466806</v>
      </c>
      <c r="H57" s="60">
        <v>-73720.352705130354</v>
      </c>
      <c r="I57" s="60">
        <v>-87015.414325747071</v>
      </c>
      <c r="J57" s="60">
        <v>-85530.925610735387</v>
      </c>
      <c r="K57" s="60">
        <v>-83769.06314251326</v>
      </c>
      <c r="L57" s="60">
        <v>-72633.580259737515</v>
      </c>
      <c r="M57" s="60">
        <v>-71358.304515917276</v>
      </c>
      <c r="N57" s="60">
        <v>-69872.2080906232</v>
      </c>
      <c r="O57" s="60">
        <v>-81120.232510188842</v>
      </c>
      <c r="P57" s="60">
        <v>-67622.294633080644</v>
      </c>
    </row>
    <row r="58" spans="1:16" x14ac:dyDescent="0.15">
      <c r="A58">
        <f t="shared" si="0"/>
        <v>57</v>
      </c>
      <c r="B58" s="60">
        <v>-86905.768375512387</v>
      </c>
      <c r="C58" s="60">
        <v>-100153.52202162839</v>
      </c>
      <c r="D58" s="60">
        <v>-98217.399029093183</v>
      </c>
      <c r="E58" s="60">
        <v>-96485.111582073572</v>
      </c>
      <c r="F58" s="60">
        <v>-84171.083816775907</v>
      </c>
      <c r="G58" s="60">
        <v>-82520.783944349925</v>
      </c>
      <c r="H58" s="60">
        <v>-81020.273733354261</v>
      </c>
      <c r="I58" s="60">
        <v>-95174.34264523664</v>
      </c>
      <c r="J58" s="60">
        <v>-93487.776841470128</v>
      </c>
      <c r="K58" s="60">
        <v>-91664.182976055628</v>
      </c>
      <c r="L58" s="60">
        <v>-79908.696757007783</v>
      </c>
      <c r="M58" s="60">
        <v>-78450.047407502352</v>
      </c>
      <c r="N58" s="60">
        <v>-76900.46899487979</v>
      </c>
      <c r="O58" s="60">
        <v>-88797.627700494428</v>
      </c>
      <c r="P58" s="60">
        <v>-74447.598354715374</v>
      </c>
    </row>
    <row r="59" spans="1:16" x14ac:dyDescent="0.15">
      <c r="A59">
        <f t="shared" si="0"/>
        <v>58</v>
      </c>
      <c r="B59" s="60">
        <v>-95500.239489408894</v>
      </c>
      <c r="C59" s="60">
        <v>-109434.95572437772</v>
      </c>
      <c r="D59" s="60">
        <v>-107436.27516540722</v>
      </c>
      <c r="E59" s="60">
        <v>-105481.29863804906</v>
      </c>
      <c r="F59" s="60">
        <v>-92531.900233249733</v>
      </c>
      <c r="G59" s="60">
        <v>-90814.206670928281</v>
      </c>
      <c r="H59" s="60">
        <v>-89108.736079020193</v>
      </c>
      <c r="I59" s="60">
        <v>-104152.74606638133</v>
      </c>
      <c r="J59" s="60">
        <v>-102247.58837012187</v>
      </c>
      <c r="K59" s="60">
        <v>-100361.36329005155</v>
      </c>
      <c r="L59" s="60">
        <v>-87973.098057482217</v>
      </c>
      <c r="M59" s="60">
        <v>-86313.863337450544</v>
      </c>
      <c r="N59" s="60">
        <v>-84698.246486224816</v>
      </c>
      <c r="O59" s="60">
        <v>-97262.120926865158</v>
      </c>
      <c r="P59" s="60">
        <v>-82025.714561845904</v>
      </c>
    </row>
    <row r="60" spans="1:16" x14ac:dyDescent="0.15">
      <c r="A60">
        <f t="shared" si="0"/>
        <v>59</v>
      </c>
      <c r="B60" s="60">
        <v>-104979.60320355403</v>
      </c>
      <c r="C60" s="60">
        <v>-119602.30176892299</v>
      </c>
      <c r="D60" s="60">
        <v>-117541.60287893789</v>
      </c>
      <c r="E60" s="60">
        <v>-115348.39410251763</v>
      </c>
      <c r="F60" s="60">
        <v>-101762.20729985695</v>
      </c>
      <c r="G60" s="60">
        <v>-99975.445643333544</v>
      </c>
      <c r="H60" s="60">
        <v>-98047.945893281954</v>
      </c>
      <c r="I60" s="60">
        <v>-114004.63418302548</v>
      </c>
      <c r="J60" s="60">
        <v>-111865.0713433393</v>
      </c>
      <c r="K60" s="60">
        <v>-109915.92768868126</v>
      </c>
      <c r="L60" s="60">
        <v>-96889.30317083007</v>
      </c>
      <c r="M60" s="60">
        <v>-95012.345464213126</v>
      </c>
      <c r="N60" s="60">
        <v>-93328.462894495256</v>
      </c>
      <c r="O60" s="60">
        <v>-106569.93994037509</v>
      </c>
      <c r="P60" s="60">
        <v>-90419.747030831641</v>
      </c>
    </row>
    <row r="61" spans="1:16" x14ac:dyDescent="0.15">
      <c r="A61">
        <f t="shared" si="0"/>
        <v>60</v>
      </c>
      <c r="B61" s="60">
        <v>-115388.39113715671</v>
      </c>
      <c r="C61" s="60">
        <v>-130687.39303805608</v>
      </c>
      <c r="D61" s="60">
        <v>-128566.58390761312</v>
      </c>
      <c r="E61" s="60">
        <v>-126121.19680380673</v>
      </c>
      <c r="F61" s="60">
        <v>-111908.30339100423</v>
      </c>
      <c r="G61" s="60">
        <v>-110051.78365280882</v>
      </c>
      <c r="H61" s="60">
        <v>-107886.01536048285</v>
      </c>
      <c r="I61" s="60">
        <v>-124765.62997618715</v>
      </c>
      <c r="J61" s="60">
        <v>-122377.2524523123</v>
      </c>
      <c r="K61" s="60">
        <v>-120366.06154018876</v>
      </c>
      <c r="L61" s="60">
        <v>-106706.05388968113</v>
      </c>
      <c r="M61" s="60">
        <v>-104594.90660076053</v>
      </c>
      <c r="N61" s="60">
        <v>-102841.33005038046</v>
      </c>
      <c r="O61" s="60">
        <v>-116761.17545747101</v>
      </c>
      <c r="P61" s="60">
        <v>-99680.936979408085</v>
      </c>
    </row>
    <row r="62" spans="1:16" x14ac:dyDescent="0.15">
      <c r="A62">
        <f t="shared" si="0"/>
        <v>61</v>
      </c>
      <c r="B62" s="60">
        <v>-126719.87647734045</v>
      </c>
      <c r="C62" s="60">
        <v>-142663.4184280404</v>
      </c>
      <c r="D62" s="60">
        <v>-140452.29567948857</v>
      </c>
      <c r="E62" s="60">
        <v>-137778.27780336383</v>
      </c>
      <c r="F62" s="60">
        <v>-122967.15446426842</v>
      </c>
      <c r="G62" s="60">
        <v>-121013.59774540793</v>
      </c>
      <c r="H62" s="60">
        <v>-118623.93931830022</v>
      </c>
      <c r="I62" s="60">
        <v>-136382.17183117542</v>
      </c>
      <c r="J62" s="60">
        <v>-133766.91201610994</v>
      </c>
      <c r="K62" s="60">
        <v>-131664.17504110379</v>
      </c>
      <c r="L62" s="60">
        <v>-117397.82743449774</v>
      </c>
      <c r="M62" s="60">
        <v>-115065.64411972006</v>
      </c>
      <c r="N62" s="60">
        <v>-113215.83855636411</v>
      </c>
      <c r="O62" s="60">
        <v>-127792.93985560296</v>
      </c>
      <c r="P62" s="60">
        <v>-109791.78560738826</v>
      </c>
    </row>
    <row r="63" spans="1:16" x14ac:dyDescent="0.15">
      <c r="A63">
        <f t="shared" si="0"/>
        <v>62</v>
      </c>
      <c r="B63" s="60">
        <v>-138991.45825514992</v>
      </c>
      <c r="C63" s="60">
        <v>-155531.98718882489</v>
      </c>
      <c r="D63" s="60">
        <v>-153233.67759921012</v>
      </c>
      <c r="E63" s="60">
        <v>-150326.30752580072</v>
      </c>
      <c r="F63" s="60">
        <v>-134959.72557914318</v>
      </c>
      <c r="G63" s="60">
        <v>-132909.13292943317</v>
      </c>
      <c r="H63" s="60">
        <v>-130286.54350011845</v>
      </c>
      <c r="I63" s="60">
        <v>-148892.495141853</v>
      </c>
      <c r="J63" s="60">
        <v>-146044.65618522096</v>
      </c>
      <c r="K63" s="60">
        <v>-143852.06058057566</v>
      </c>
      <c r="L63" s="60">
        <v>-129015.28397238554</v>
      </c>
      <c r="M63" s="60">
        <v>-126452.32910852977</v>
      </c>
      <c r="N63" s="60">
        <v>-124505.18378139174</v>
      </c>
      <c r="O63" s="60">
        <v>-139709.72673891994</v>
      </c>
      <c r="P63" s="60">
        <v>-120807.35395878578</v>
      </c>
    </row>
    <row r="64" spans="1:16" x14ac:dyDescent="0.15">
      <c r="A64">
        <f t="shared" si="0"/>
        <v>63</v>
      </c>
      <c r="B64" s="60">
        <v>-152254.19048849077</v>
      </c>
      <c r="C64" s="60">
        <v>-169331.21511244919</v>
      </c>
      <c r="D64" s="60">
        <v>-166950.39961527329</v>
      </c>
      <c r="E64" s="60">
        <v>-163808.27898174757</v>
      </c>
      <c r="F64" s="60">
        <v>-147940.55239101016</v>
      </c>
      <c r="G64" s="60">
        <v>-145794.15817537066</v>
      </c>
      <c r="H64" s="60">
        <v>-142932.08996152956</v>
      </c>
      <c r="I64" s="60">
        <v>-162340.28668751341</v>
      </c>
      <c r="J64" s="60">
        <v>-159257.23989032724</v>
      </c>
      <c r="K64" s="60">
        <v>-156977.77257752098</v>
      </c>
      <c r="L64" s="60">
        <v>-141617.23819922726</v>
      </c>
      <c r="M64" s="60">
        <v>-138816.02675537366</v>
      </c>
      <c r="N64" s="60">
        <v>-136771.40828676568</v>
      </c>
      <c r="O64" s="60">
        <v>-152562.93342091463</v>
      </c>
      <c r="P64" s="60">
        <v>-132792.08552233202</v>
      </c>
    </row>
    <row r="65" spans="1:16" x14ac:dyDescent="0.15">
      <c r="A65">
        <f t="shared" si="0"/>
        <v>64</v>
      </c>
      <c r="B65" s="60">
        <v>-166514.27842508396</v>
      </c>
      <c r="C65" s="60">
        <v>-184047.55627035434</v>
      </c>
      <c r="D65" s="60">
        <v>-181591.63508221827</v>
      </c>
      <c r="E65" s="60">
        <v>-178217.92764286269</v>
      </c>
      <c r="F65" s="60">
        <v>-161921.31853048937</v>
      </c>
      <c r="G65" s="60">
        <v>-159682.67990185512</v>
      </c>
      <c r="H65" s="60">
        <v>-156578.29868343318</v>
      </c>
      <c r="I65" s="60">
        <v>-176720.74453462605</v>
      </c>
      <c r="J65" s="60">
        <v>-173404.15119287954</v>
      </c>
      <c r="K65" s="60">
        <v>-171043.22142776777</v>
      </c>
      <c r="L65" s="60">
        <v>-155222.66409710559</v>
      </c>
      <c r="M65" s="60">
        <v>-152179.14761045924</v>
      </c>
      <c r="N65" s="60">
        <v>-150038.92913291926</v>
      </c>
      <c r="O65" s="60">
        <v>-166359.74599017308</v>
      </c>
      <c r="P65" s="60">
        <v>-145774.60217252761</v>
      </c>
    </row>
    <row r="66" spans="1:16" x14ac:dyDescent="0.15">
      <c r="A66">
        <f t="shared" si="0"/>
        <v>65</v>
      </c>
      <c r="B66" s="60">
        <v>-181772.50018189053</v>
      </c>
      <c r="C66" s="60">
        <v>-199662.31307730178</v>
      </c>
      <c r="D66" s="60">
        <v>-197141.60244065773</v>
      </c>
      <c r="E66" s="60">
        <v>-193544.79026581874</v>
      </c>
      <c r="F66" s="60">
        <v>-176909.24445022939</v>
      </c>
      <c r="G66" s="60">
        <v>-174584.52432068429</v>
      </c>
      <c r="H66" s="60">
        <v>-171239.55037163536</v>
      </c>
      <c r="I66" s="60">
        <v>-192024.92023617533</v>
      </c>
      <c r="J66" s="60">
        <v>-188481.48847327579</v>
      </c>
      <c r="K66" s="60">
        <v>-186047.13668999539</v>
      </c>
      <c r="L66" s="60">
        <v>-169847.29822324903</v>
      </c>
      <c r="M66" s="60">
        <v>-166561.68472701145</v>
      </c>
      <c r="N66" s="60">
        <v>-164330.01547563096</v>
      </c>
      <c r="O66" s="60">
        <v>-181104.97879427255</v>
      </c>
      <c r="P66" s="60">
        <v>-159782.26416177643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E11" sqref="E11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261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351616.21978751774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351616.21978751774</v>
      </c>
      <c r="K4" s="11">
        <f>J4*C10</f>
        <v>140646.48791500711</v>
      </c>
      <c r="L4" s="24">
        <f>$C$14</f>
        <v>49410.424395252485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351616.21978751774</v>
      </c>
      <c r="AE4" s="5">
        <f>-$W4*K4</f>
        <v>-140646.48791500711</v>
      </c>
      <c r="AF4" s="5">
        <f>-$W4*L4</f>
        <v>-49410.424395252485</v>
      </c>
      <c r="AG4" s="5"/>
      <c r="AH4" s="5">
        <f>SUM(AD4:AG4)</f>
        <v>161559.30747725815</v>
      </c>
      <c r="AI4" s="42">
        <f>Y4-AA4</f>
        <v>0</v>
      </c>
      <c r="AJ4" s="42"/>
      <c r="AK4" s="42">
        <f>SUM(AH4:AJ4)</f>
        <v>161559.30747725815</v>
      </c>
      <c r="AM4" s="36">
        <f>AK31</f>
        <v>3421451.99484172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351616.21978751774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H'!$B$264:$AV$384, 4)</f>
        <v>18.847240131177781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1.8847240131177782E-2</v>
      </c>
      <c r="V5" s="39">
        <f>MIN(S5*T5,T5-U5)</f>
        <v>2.3220462500000002E-3</v>
      </c>
      <c r="W5" s="32">
        <f>T5-SUM(U5:V5)</f>
        <v>0.97883071361882223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5.8948024183194967</v>
      </c>
      <c r="AC5" s="32"/>
      <c r="AD5" s="5">
        <f t="shared" ref="AD5:AD24" si="6">$W5*J5</f>
        <v>344172.75533456862</v>
      </c>
      <c r="AE5" s="5">
        <f t="shared" ref="AE5:AF20" si="7">-$W5*K5</f>
        <v>0</v>
      </c>
      <c r="AF5" s="5">
        <f t="shared" si="7"/>
        <v>0</v>
      </c>
      <c r="AG5" s="5">
        <f>-U5*M5</f>
        <v>-11350.354576959064</v>
      </c>
      <c r="AH5" s="5">
        <f t="shared" ref="AH5:AH13" si="8">SUM(AD5:AG5)</f>
        <v>332822.40075760958</v>
      </c>
      <c r="AI5" s="42">
        <f>-M5*$W4*(N5-N4)/1000</f>
        <v>0</v>
      </c>
      <c r="AJ5" s="42">
        <f>$D$6*SUM(Y5:Z5,AD5:AE5)</f>
        <v>33763.938084970185</v>
      </c>
      <c r="AK5" s="42">
        <f t="shared" ref="AK5:AK14" si="9">SUM(AH5:AJ5)</f>
        <v>366586.33884257975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351616.21978751774</v>
      </c>
      <c r="K6" s="11">
        <f t="shared" ref="K6:K24" si="11">J6*$C$11</f>
        <v>3516.1621978751773</v>
      </c>
      <c r="L6" s="24">
        <f>$C$15</f>
        <v>38861.937801626947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H'!$B$264:$AV$384, 4)</f>
        <v>20.598585816210772</v>
      </c>
      <c r="S6" s="46">
        <f>VLOOKUP(I6, '[1]Lapse Rates'!$A$4:$F$24, 5)</f>
        <v>2.1348066000000001E-3</v>
      </c>
      <c r="T6" s="56">
        <f t="shared" ref="T6:T24" si="13">W5</f>
        <v>0.97883071361882223</v>
      </c>
      <c r="U6" s="33">
        <f>T6*R6/1000</f>
        <v>2.016252845402014E-2</v>
      </c>
      <c r="V6" s="39">
        <f t="shared" ref="V6:V24" si="14">MIN(S6*T6,T6-U6)</f>
        <v>2.0896142677161718E-3</v>
      </c>
      <c r="W6" s="32">
        <f>T6-SUM(U6:V6)</f>
        <v>0.95657857089708598</v>
      </c>
      <c r="X6" s="32"/>
      <c r="Y6" s="5">
        <f t="shared" ref="Y6:Z21" si="15">AA5</f>
        <v>0</v>
      </c>
      <c r="Z6" s="5">
        <f t="shared" si="15"/>
        <v>5.8948024183194967</v>
      </c>
      <c r="AA6" s="5">
        <f>O6*W6</f>
        <v>0</v>
      </c>
      <c r="AB6" s="5">
        <f t="shared" si="5"/>
        <v>5.7607935617278114</v>
      </c>
      <c r="AC6" s="32"/>
      <c r="AD6" s="5">
        <f t="shared" si="6"/>
        <v>336348.54102857941</v>
      </c>
      <c r="AE6" s="5">
        <f t="shared" si="7"/>
        <v>-3363.4854102857939</v>
      </c>
      <c r="AF6" s="5">
        <f t="shared" si="7"/>
        <v>-37174.496924571751</v>
      </c>
      <c r="AG6" s="5">
        <f t="shared" ref="AG6:AG24" si="16">-U6*M6</f>
        <v>-12142.459348336095</v>
      </c>
      <c r="AH6" s="5">
        <f t="shared" si="8"/>
        <v>283668.09934538574</v>
      </c>
      <c r="AI6" s="42">
        <f>-M6*($W5*N6-$W4*N5)/1000</f>
        <v>0</v>
      </c>
      <c r="AJ6" s="42">
        <f t="shared" ref="AJ6:AJ24" si="17">$D$6*SUM(Y6:Z6,AD6:AE6)</f>
        <v>32666.412236271837</v>
      </c>
      <c r="AK6" s="42">
        <f>SUM(AH6:AJ6)</f>
        <v>316334.51158165757</v>
      </c>
      <c r="AL6" s="48" t="s">
        <v>43</v>
      </c>
      <c r="AM6" s="54">
        <f>AK31/AD31</f>
        <v>0.87174632953082742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351616.21978751774</v>
      </c>
      <c r="K7" s="11">
        <f t="shared" si="11"/>
        <v>3516.1621978751773</v>
      </c>
      <c r="L7" s="24">
        <f t="shared" ref="L7:L24" si="18">$C$15</f>
        <v>38861.937801626947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H'!$B$264:$AV$384, 4)</f>
        <v>22.45486427058762</v>
      </c>
      <c r="S7" s="46">
        <f>VLOOKUP(I7, '[1]Lapse Rates'!$A$4:$F$24, 5)</f>
        <v>2.1304430000000001E-3</v>
      </c>
      <c r="T7" s="56">
        <f t="shared" si="13"/>
        <v>0.95657857089708598</v>
      </c>
      <c r="U7" s="33">
        <f t="shared" ref="U7:U24" si="20">T7*R7/1000</f>
        <v>2.1479841973646743E-2</v>
      </c>
      <c r="V7" s="39">
        <f t="shared" si="14"/>
        <v>2.0379361203177004E-3</v>
      </c>
      <c r="W7" s="32">
        <f t="shared" ref="W7:W24" si="21">T7-SUM(U7:V7)</f>
        <v>0.93306079280312149</v>
      </c>
      <c r="X7" s="32"/>
      <c r="Y7" s="5">
        <f t="shared" si="15"/>
        <v>0</v>
      </c>
      <c r="Z7" s="5">
        <f t="shared" si="15"/>
        <v>5.7607935617278114</v>
      </c>
      <c r="AA7" s="5">
        <f t="shared" si="1"/>
        <v>0</v>
      </c>
      <c r="AB7" s="5">
        <f t="shared" si="5"/>
        <v>5.6191626818903107</v>
      </c>
      <c r="AC7" s="32"/>
      <c r="AD7" s="5">
        <f t="shared" si="6"/>
        <v>328079.30879737792</v>
      </c>
      <c r="AE7" s="5">
        <f t="shared" si="7"/>
        <v>-3280.7930879737792</v>
      </c>
      <c r="AF7" s="5">
        <f>-$W7*L7</f>
        <v>-36260.550495051633</v>
      </c>
      <c r="AG7" s="5">
        <f t="shared" si="16"/>
        <v>-12935.783751947305</v>
      </c>
      <c r="AH7" s="5">
        <f t="shared" si="8"/>
        <v>275602.18146240519</v>
      </c>
      <c r="AI7" s="42">
        <f>-M7*($W6*N7-$W5*N6)/1000</f>
        <v>0</v>
      </c>
      <c r="AJ7" s="42">
        <f t="shared" si="17"/>
        <v>31863.299524940958</v>
      </c>
      <c r="AK7" s="42">
        <f t="shared" si="9"/>
        <v>307465.48098734615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351616.21978751774</v>
      </c>
      <c r="K8" s="11">
        <f t="shared" si="11"/>
        <v>3516.1621978751773</v>
      </c>
      <c r="L8" s="24">
        <f t="shared" si="18"/>
        <v>38861.937801626947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H'!$B$264:$AV$384, 4)</f>
        <v>24.414128673741029</v>
      </c>
      <c r="S8" s="46">
        <f>VLOOKUP(I8, '[1]Lapse Rates'!$A$4:$F$24, 5)</f>
        <v>1.8971547999999999E-3</v>
      </c>
      <c r="T8" s="56">
        <f t="shared" si="13"/>
        <v>0.93306079280312149</v>
      </c>
      <c r="U8" s="33">
        <f t="shared" si="20"/>
        <v>2.2779866255918227E-2</v>
      </c>
      <c r="V8" s="39">
        <f t="shared" si="14"/>
        <v>1.7701607617582472E-3</v>
      </c>
      <c r="W8" s="32">
        <f t="shared" si="21"/>
        <v>0.90851076578544498</v>
      </c>
      <c r="X8" s="32"/>
      <c r="Y8" s="5">
        <f>AA7</f>
        <v>0</v>
      </c>
      <c r="Z8" s="5">
        <f t="shared" si="15"/>
        <v>5.6191626818903107</v>
      </c>
      <c r="AA8" s="5">
        <f t="shared" si="1"/>
        <v>0</v>
      </c>
      <c r="AB8" s="5">
        <f t="shared" si="5"/>
        <v>5.4713152996820273</v>
      </c>
      <c r="AC8" s="32"/>
      <c r="AD8" s="5">
        <f>$W8*J8</f>
        <v>319447.1211017411</v>
      </c>
      <c r="AE8" s="5">
        <f t="shared" si="7"/>
        <v>-3194.4712110174105</v>
      </c>
      <c r="AF8" s="5">
        <f t="shared" si="7"/>
        <v>-35306.488872062429</v>
      </c>
      <c r="AG8" s="5">
        <f t="shared" si="16"/>
        <v>-13718.696075435379</v>
      </c>
      <c r="AH8" s="5">
        <f t="shared" si="8"/>
        <v>267227.4649432259</v>
      </c>
      <c r="AI8" s="42">
        <f t="shared" ref="AI8:AI24" si="22">-M8*($W7*N8-$W6*N7)/1000</f>
        <v>0</v>
      </c>
      <c r="AJ8" s="42">
        <f>$D$6*SUM(Y8:Z8,AD8:AE8)</f>
        <v>31024.936194139089</v>
      </c>
      <c r="AK8" s="42">
        <f t="shared" si="9"/>
        <v>298252.40113736497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351616.21978751774</v>
      </c>
      <c r="K9" s="11">
        <f t="shared" si="11"/>
        <v>3516.1621978751773</v>
      </c>
      <c r="L9" s="24">
        <f t="shared" si="18"/>
        <v>38861.937801626947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H'!$B$264:$AV$384, 4)</f>
        <v>26.609323490423623</v>
      </c>
      <c r="S9" s="46">
        <f>VLOOKUP(I9, '[1]Lapse Rates'!$A$4:$F$24, 5)</f>
        <v>1.8563969E-3</v>
      </c>
      <c r="T9" s="56">
        <f>W8</f>
        <v>0.90851076578544498</v>
      </c>
      <c r="U9" s="33">
        <f t="shared" si="20"/>
        <v>2.4174856861317394E-2</v>
      </c>
      <c r="V9" s="39">
        <f t="shared" si="14"/>
        <v>1.6865565692207262E-3</v>
      </c>
      <c r="W9" s="32">
        <f t="shared" si="21"/>
        <v>0.88264935235490682</v>
      </c>
      <c r="X9" s="32"/>
      <c r="Y9" s="5">
        <f t="shared" si="15"/>
        <v>0</v>
      </c>
      <c r="Z9" s="5">
        <f t="shared" si="15"/>
        <v>5.4713152996820273</v>
      </c>
      <c r="AA9" s="5">
        <f t="shared" si="1"/>
        <v>0</v>
      </c>
      <c r="AB9" s="5">
        <f t="shared" si="5"/>
        <v>5.3155703681934314</v>
      </c>
      <c r="AC9" s="32"/>
      <c r="AD9" s="5">
        <f t="shared" si="6"/>
        <v>310353.8286729331</v>
      </c>
      <c r="AE9" s="5">
        <f t="shared" si="7"/>
        <v>-3103.538286729331</v>
      </c>
      <c r="AF9" s="5">
        <f t="shared" si="7"/>
        <v>-34301.464231862694</v>
      </c>
      <c r="AG9" s="5">
        <f t="shared" si="16"/>
        <v>-14558.799872734313</v>
      </c>
      <c r="AH9" s="5">
        <f t="shared" si="8"/>
        <v>258390.02628160678</v>
      </c>
      <c r="AI9" s="42">
        <f t="shared" si="22"/>
        <v>0</v>
      </c>
      <c r="AJ9" s="42">
        <f t="shared" si="17"/>
        <v>30141.790222917494</v>
      </c>
      <c r="AK9" s="42">
        <f t="shared" si="9"/>
        <v>288531.81650452426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351616.21978751774</v>
      </c>
      <c r="K10" s="11">
        <f t="shared" si="11"/>
        <v>3516.1621978751773</v>
      </c>
      <c r="L10" s="24">
        <f t="shared" si="18"/>
        <v>38861.937801626947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H'!$B$264:$AV$384, 4)</f>
        <v>29.072387439911097</v>
      </c>
      <c r="S10" s="46">
        <f>VLOOKUP(I10, '[1]Lapse Rates'!$A$4:$F$24, 5)</f>
        <v>1.7512077999999999E-3</v>
      </c>
      <c r="T10" s="56">
        <f t="shared" si="13"/>
        <v>0.88264935235490682</v>
      </c>
      <c r="U10" s="33">
        <f t="shared" si="20"/>
        <v>2.5660723945248456E-2</v>
      </c>
      <c r="V10" s="39">
        <f t="shared" si="14"/>
        <v>1.5457024305088611E-3</v>
      </c>
      <c r="W10" s="32">
        <f t="shared" si="21"/>
        <v>0.8554429259791495</v>
      </c>
      <c r="X10" s="32"/>
      <c r="Y10" s="5">
        <f t="shared" si="15"/>
        <v>0</v>
      </c>
      <c r="Z10" s="5">
        <f t="shared" si="15"/>
        <v>5.3155703681934314</v>
      </c>
      <c r="AA10" s="5">
        <f t="shared" si="1"/>
        <v>0</v>
      </c>
      <c r="AB10" s="5">
        <f t="shared" si="5"/>
        <v>5.1517253786949722</v>
      </c>
      <c r="AC10" s="32"/>
      <c r="AD10" s="5">
        <f t="shared" si="6"/>
        <v>300787.60787676187</v>
      </c>
      <c r="AE10" s="5">
        <f t="shared" si="7"/>
        <v>-3007.8760787676188</v>
      </c>
      <c r="AF10" s="5">
        <f t="shared" si="7"/>
        <v>-33244.169782243473</v>
      </c>
      <c r="AG10" s="5">
        <f>-U10*M10</f>
        <v>-15453.632120823033</v>
      </c>
      <c r="AH10" s="5">
        <f t="shared" si="8"/>
        <v>249081.92989492771</v>
      </c>
      <c r="AI10" s="42">
        <f t="shared" si="22"/>
        <v>0</v>
      </c>
      <c r="AJ10" s="42">
        <f t="shared" si="17"/>
        <v>29212.713146836355</v>
      </c>
      <c r="AK10" s="42">
        <f t="shared" si="9"/>
        <v>278294.64304176409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351616.21978751774</v>
      </c>
      <c r="K11" s="11">
        <f t="shared" si="11"/>
        <v>3516.1621978751773</v>
      </c>
      <c r="L11" s="24">
        <f t="shared" si="18"/>
        <v>38861.937801626947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H'!$B$264:$AV$384, 4)</f>
        <v>31.8818074902692</v>
      </c>
      <c r="S11" s="46">
        <f>VLOOKUP(I11, '[1]Lapse Rates'!$A$4:$F$24, 5)</f>
        <v>1.6267663999999999E-3</v>
      </c>
      <c r="T11" s="56">
        <f t="shared" si="13"/>
        <v>0.8554429259791495</v>
      </c>
      <c r="U11" s="33">
        <f t="shared" si="20"/>
        <v>2.7273066684979849E-2</v>
      </c>
      <c r="V11" s="39">
        <f t="shared" si="14"/>
        <v>1.3916058091005673E-3</v>
      </c>
      <c r="W11" s="32">
        <f t="shared" si="21"/>
        <v>0.82677825348506906</v>
      </c>
      <c r="X11" s="32"/>
      <c r="Y11" s="5">
        <f t="shared" si="15"/>
        <v>0</v>
      </c>
      <c r="Z11" s="5">
        <f t="shared" si="15"/>
        <v>5.1517253786949722</v>
      </c>
      <c r="AA11" s="5">
        <f t="shared" si="1"/>
        <v>0</v>
      </c>
      <c r="AB11" s="5">
        <f t="shared" si="5"/>
        <v>4.9790984081805965</v>
      </c>
      <c r="AC11" s="32"/>
      <c r="AD11" s="5">
        <f t="shared" si="6"/>
        <v>290708.64409294608</v>
      </c>
      <c r="AE11" s="5">
        <f t="shared" si="7"/>
        <v>-2907.0864409294609</v>
      </c>
      <c r="AF11" s="5">
        <f t="shared" si="7"/>
        <v>-32130.205062674511</v>
      </c>
      <c r="AG11" s="5">
        <f t="shared" si="16"/>
        <v>-16424.631676628731</v>
      </c>
      <c r="AH11" s="5">
        <f t="shared" si="8"/>
        <v>239246.72091271341</v>
      </c>
      <c r="AI11" s="42">
        <f t="shared" si="22"/>
        <v>0</v>
      </c>
      <c r="AJ11" s="42">
        <f t="shared" si="17"/>
        <v>28233.838189922484</v>
      </c>
      <c r="AK11" s="42">
        <f t="shared" si="9"/>
        <v>267480.55910263589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351616.21978751774</v>
      </c>
      <c r="K12" s="11">
        <f t="shared" si="11"/>
        <v>3516.1621978751773</v>
      </c>
      <c r="L12" s="24">
        <f t="shared" si="18"/>
        <v>38861.937801626947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H'!$B$264:$AV$384, 4)</f>
        <v>35.108292735337322</v>
      </c>
      <c r="S12" s="46">
        <f>VLOOKUP(I12, '[1]Lapse Rates'!$A$4:$F$24, 5)</f>
        <v>1.427546E-3</v>
      </c>
      <c r="T12" s="56">
        <f t="shared" si="13"/>
        <v>0.82677825348506906</v>
      </c>
      <c r="U12" s="33">
        <f t="shared" si="20"/>
        <v>2.902677295056473E-2</v>
      </c>
      <c r="V12" s="39">
        <f t="shared" si="14"/>
        <v>1.1802639886495964E-3</v>
      </c>
      <c r="W12" s="32">
        <f t="shared" si="21"/>
        <v>0.79657121654585472</v>
      </c>
      <c r="X12" s="32"/>
      <c r="Y12" s="5">
        <f t="shared" si="15"/>
        <v>0</v>
      </c>
      <c r="Z12" s="5">
        <f t="shared" si="15"/>
        <v>4.9790984081805965</v>
      </c>
      <c r="AA12" s="5">
        <f t="shared" si="1"/>
        <v>0</v>
      </c>
      <c r="AB12" s="5">
        <f t="shared" si="5"/>
        <v>4.7971828716919358</v>
      </c>
      <c r="AC12" s="32"/>
      <c r="AD12" s="5">
        <f t="shared" si="6"/>
        <v>280087.35995339765</v>
      </c>
      <c r="AE12" s="5">
        <f t="shared" si="7"/>
        <v>-2800.8735995339762</v>
      </c>
      <c r="AF12" s="5">
        <f t="shared" si="7"/>
        <v>-30956.301071971317</v>
      </c>
      <c r="AG12" s="5">
        <f t="shared" si="16"/>
        <v>-17480.764447245649</v>
      </c>
      <c r="AH12" s="5">
        <f t="shared" si="8"/>
        <v>228849.42083464671</v>
      </c>
      <c r="AI12" s="42">
        <f t="shared" si="22"/>
        <v>0</v>
      </c>
      <c r="AJ12" s="42">
        <f t="shared" si="17"/>
        <v>27202.292760867873</v>
      </c>
      <c r="AK12" s="42">
        <f t="shared" si="9"/>
        <v>256051.71359551459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351616.21978751774</v>
      </c>
      <c r="K13" s="11">
        <f t="shared" si="11"/>
        <v>3516.1621978751773</v>
      </c>
      <c r="L13" s="24">
        <f t="shared" si="18"/>
        <v>38861.937801626947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H'!$B$264:$AV$384, 4)</f>
        <v>38.813913795378028</v>
      </c>
      <c r="S13" s="46">
        <f>VLOOKUP(I13, '[1]Lapse Rates'!$A$4:$F$24, 5)</f>
        <v>1.4710299999999999E-3</v>
      </c>
      <c r="T13" s="56">
        <f t="shared" si="13"/>
        <v>0.79657121654585472</v>
      </c>
      <c r="U13" s="33">
        <f t="shared" si="20"/>
        <v>3.0918046530890208E-2</v>
      </c>
      <c r="V13" s="39">
        <f t="shared" si="14"/>
        <v>1.1717801566754485E-3</v>
      </c>
      <c r="W13" s="32">
        <f t="shared" si="21"/>
        <v>0.76448138985828906</v>
      </c>
      <c r="X13" s="32"/>
      <c r="Y13" s="5">
        <f t="shared" si="15"/>
        <v>0</v>
      </c>
      <c r="Z13" s="5">
        <f t="shared" si="15"/>
        <v>4.7971828716919358</v>
      </c>
      <c r="AA13" s="5">
        <f t="shared" si="1"/>
        <v>0</v>
      </c>
      <c r="AB13" s="5">
        <f t="shared" si="5"/>
        <v>4.6039286293296753</v>
      </c>
      <c r="AC13" s="32"/>
      <c r="AD13" s="5">
        <f t="shared" si="6"/>
        <v>268804.05639987922</v>
      </c>
      <c r="AE13" s="5">
        <f t="shared" si="7"/>
        <v>-2688.0405639987921</v>
      </c>
      <c r="AF13" s="5">
        <f t="shared" si="7"/>
        <v>-29709.228223174152</v>
      </c>
      <c r="AG13" s="5">
        <f t="shared" si="16"/>
        <v>-18619.74424425148</v>
      </c>
      <c r="AH13" s="5">
        <f t="shared" si="8"/>
        <v>217787.04336845479</v>
      </c>
      <c r="AI13" s="42">
        <f t="shared" si="22"/>
        <v>0</v>
      </c>
      <c r="AJ13" s="42">
        <f t="shared" si="17"/>
        <v>26106.451757139581</v>
      </c>
      <c r="AK13" s="42">
        <f t="shared" si="9"/>
        <v>243893.49512559437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49410.424395252485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351616.21978751774</v>
      </c>
      <c r="K14" s="11">
        <f t="shared" si="11"/>
        <v>3516.1621978751773</v>
      </c>
      <c r="L14" s="24">
        <f t="shared" si="18"/>
        <v>38861.937801626947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H'!$B$264:$AV$384, 4)</f>
        <v>43.213372485614634</v>
      </c>
      <c r="S14" s="46">
        <f>VLOOKUP(I14, '[1]Lapse Rates'!$A$4:$F$24, 5)</f>
        <v>1.273365E-3</v>
      </c>
      <c r="T14" s="56">
        <f t="shared" si="13"/>
        <v>0.76448138985828906</v>
      </c>
      <c r="U14" s="33">
        <f t="shared" si="20"/>
        <v>3.3035819058266629E-2</v>
      </c>
      <c r="V14" s="39">
        <f t="shared" si="14"/>
        <v>9.7346384499690029E-4</v>
      </c>
      <c r="W14" s="32">
        <f t="shared" si="21"/>
        <v>0.73047210695502551</v>
      </c>
      <c r="X14" s="32"/>
      <c r="Y14" s="5">
        <f t="shared" si="15"/>
        <v>0</v>
      </c>
      <c r="Z14" s="5">
        <f t="shared" si="15"/>
        <v>4.6039286293296753</v>
      </c>
      <c r="AA14" s="5">
        <f t="shared" si="1"/>
        <v>0</v>
      </c>
      <c r="AB14" s="5">
        <f t="shared" si="5"/>
        <v>4.3991148649941803</v>
      </c>
      <c r="AC14" s="32"/>
      <c r="AD14" s="5">
        <f t="shared" si="6"/>
        <v>256845.84090774943</v>
      </c>
      <c r="AE14" s="5">
        <f t="shared" si="7"/>
        <v>-2568.4584090774943</v>
      </c>
      <c r="AF14" s="5">
        <f t="shared" si="7"/>
        <v>-28387.561586309588</v>
      </c>
      <c r="AG14" s="5">
        <f t="shared" si="16"/>
        <v>-19895.128275640855</v>
      </c>
      <c r="AH14" s="5">
        <f>SUM(AD14:AG14)</f>
        <v>205994.69263672151</v>
      </c>
      <c r="AI14" s="42">
        <f t="shared" si="22"/>
        <v>0</v>
      </c>
      <c r="AJ14" s="42">
        <f t="shared" si="17"/>
        <v>24945.062868518256</v>
      </c>
      <c r="AK14" s="42">
        <f t="shared" si="9"/>
        <v>230939.75550523977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38861.937801626947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351616.21978751774</v>
      </c>
      <c r="K15" s="11">
        <f t="shared" si="11"/>
        <v>3516.1621978751773</v>
      </c>
      <c r="L15" s="24">
        <f t="shared" si="18"/>
        <v>38861.937801626947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H'!$B$264:$AV$384, 4)</f>
        <v>48.260316992457767</v>
      </c>
      <c r="S15" s="46">
        <f>VLOOKUP(I15, '[1]Lapse Rates'!$A$4:$F$24, 5)</f>
        <v>1.2241776999999999E-3</v>
      </c>
      <c r="T15" s="56">
        <f t="shared" si="13"/>
        <v>0.73047210695502551</v>
      </c>
      <c r="U15" s="33">
        <f t="shared" si="20"/>
        <v>3.525281543579805E-2</v>
      </c>
      <c r="V15" s="39">
        <f t="shared" si="14"/>
        <v>8.9422766380635704E-4</v>
      </c>
      <c r="W15" s="32">
        <f t="shared" si="21"/>
        <v>0.69432506385542114</v>
      </c>
      <c r="X15" s="31"/>
      <c r="Y15" s="5">
        <f t="shared" si="15"/>
        <v>0</v>
      </c>
      <c r="Z15" s="5">
        <f t="shared" si="15"/>
        <v>4.3991148649941803</v>
      </c>
      <c r="AA15" s="5">
        <f t="shared" si="1"/>
        <v>0</v>
      </c>
      <c r="AB15" s="5">
        <f t="shared" si="5"/>
        <v>4.1814268888058646</v>
      </c>
      <c r="AC15" s="32"/>
      <c r="AD15" s="5">
        <f t="shared" si="6"/>
        <v>244135.95425657005</v>
      </c>
      <c r="AE15" s="5">
        <f t="shared" si="7"/>
        <v>-2441.3595425657004</v>
      </c>
      <c r="AF15" s="5">
        <f t="shared" si="7"/>
        <v>-26982.817445660035</v>
      </c>
      <c r="AG15" s="5">
        <f t="shared" si="16"/>
        <v>-21230.267787085224</v>
      </c>
      <c r="AH15" s="5">
        <f t="shared" ref="AH15:AH24" si="23">SUM(AD15:AG15)</f>
        <v>193481.50948125907</v>
      </c>
      <c r="AI15" s="42">
        <f t="shared" si="22"/>
        <v>0</v>
      </c>
      <c r="AJ15" s="42">
        <f t="shared" si="17"/>
        <v>23710.671294612082</v>
      </c>
      <c r="AK15" s="42">
        <f t="shared" ref="AK15:AK24" si="24">SUM(AH15:AJ15)</f>
        <v>217192.18077587115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351616.21978751774</v>
      </c>
      <c r="K16" s="11">
        <f t="shared" si="11"/>
        <v>3516.1621978751773</v>
      </c>
      <c r="L16" s="24">
        <f t="shared" si="18"/>
        <v>38861.937801626947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H'!$B$264:$AV$384, 4)</f>
        <v>54.023953473184974</v>
      </c>
      <c r="S16" s="46">
        <f>VLOOKUP(I16, '[1]Lapse Rates'!$A$4:$F$24, 5)</f>
        <v>1.0124068E-3</v>
      </c>
      <c r="T16" s="56">
        <f t="shared" si="13"/>
        <v>0.69432506385542114</v>
      </c>
      <c r="U16" s="33">
        <f t="shared" si="20"/>
        <v>3.7510184944991455E-2</v>
      </c>
      <c r="V16" s="39">
        <f t="shared" si="14"/>
        <v>7.0293941605766258E-4</v>
      </c>
      <c r="W16" s="32">
        <f t="shared" si="21"/>
        <v>0.65611193949437208</v>
      </c>
      <c r="X16" s="31"/>
      <c r="Y16" s="5">
        <f t="shared" si="15"/>
        <v>0</v>
      </c>
      <c r="Z16" s="5">
        <f t="shared" si="15"/>
        <v>4.1814268888058646</v>
      </c>
      <c r="AA16" s="5">
        <f t="shared" si="1"/>
        <v>0</v>
      </c>
      <c r="AB16" s="5">
        <f t="shared" si="5"/>
        <v>3.9512963720975618</v>
      </c>
      <c r="AC16" s="32"/>
      <c r="AD16" s="5">
        <f t="shared" si="6"/>
        <v>230699.59992246766</v>
      </c>
      <c r="AE16" s="5">
        <f t="shared" si="7"/>
        <v>-2306.9959992246768</v>
      </c>
      <c r="AF16" s="5">
        <f t="shared" si="7"/>
        <v>-25497.781383535112</v>
      </c>
      <c r="AG16" s="5">
        <f t="shared" si="16"/>
        <v>-22589.721169237258</v>
      </c>
      <c r="AH16" s="5">
        <f t="shared" si="23"/>
        <v>180305.10137047063</v>
      </c>
      <c r="AI16" s="42">
        <f t="shared" si="22"/>
        <v>0</v>
      </c>
      <c r="AJ16" s="42">
        <f t="shared" si="17"/>
        <v>22405.72464284793</v>
      </c>
      <c r="AK16" s="42">
        <f t="shared" si="24"/>
        <v>202710.82601331855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351616.21978751774</v>
      </c>
      <c r="K17" s="11">
        <f t="shared" si="11"/>
        <v>3516.1621978751773</v>
      </c>
      <c r="L17" s="24">
        <f t="shared" si="18"/>
        <v>38861.937801626947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H'!$B$264:$AV$384, 4)</f>
        <v>60.6442925516385</v>
      </c>
      <c r="S17" s="46">
        <f>VLOOKUP(I17, '[1]Lapse Rates'!$A$4:$F$24, 5)</f>
        <v>8.7385670000000003E-4</v>
      </c>
      <c r="T17" s="56">
        <f t="shared" si="13"/>
        <v>0.65611193949437208</v>
      </c>
      <c r="U17" s="33">
        <f t="shared" si="20"/>
        <v>3.9789444405319639E-2</v>
      </c>
      <c r="V17" s="39">
        <f t="shared" si="14"/>
        <v>5.7334781427715166E-4</v>
      </c>
      <c r="W17" s="32">
        <f t="shared" si="21"/>
        <v>0.61574914727477525</v>
      </c>
      <c r="X17" s="31"/>
      <c r="Y17" s="5">
        <f t="shared" si="15"/>
        <v>0</v>
      </c>
      <c r="Z17" s="5">
        <f t="shared" si="15"/>
        <v>3.9512963720975618</v>
      </c>
      <c r="AA17" s="5">
        <f t="shared" si="1"/>
        <v>0</v>
      </c>
      <c r="AB17" s="5">
        <f t="shared" si="5"/>
        <v>3.7082199321414064</v>
      </c>
      <c r="AC17" s="32"/>
      <c r="AD17" s="5">
        <f t="shared" si="6"/>
        <v>216507.387502144</v>
      </c>
      <c r="AE17" s="5">
        <f t="shared" si="7"/>
        <v>-2165.07387502144</v>
      </c>
      <c r="AF17" s="5">
        <f t="shared" si="7"/>
        <v>-23929.205062797148</v>
      </c>
      <c r="AG17" s="5">
        <f t="shared" si="16"/>
        <v>-23962.357314771241</v>
      </c>
      <c r="AH17" s="5">
        <f t="shared" si="23"/>
        <v>166450.75124955416</v>
      </c>
      <c r="AI17" s="42">
        <f t="shared" si="22"/>
        <v>0</v>
      </c>
      <c r="AJ17" s="42">
        <f t="shared" si="17"/>
        <v>21027.368588994828</v>
      </c>
      <c r="AK17" s="42">
        <f t="shared" si="24"/>
        <v>187478.119838549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351616.21978751774</v>
      </c>
      <c r="K18" s="11">
        <f t="shared" si="11"/>
        <v>3516.1621978751773</v>
      </c>
      <c r="L18" s="24">
        <f t="shared" si="18"/>
        <v>38861.937801626947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H'!$B$264:$AV$384, 4)</f>
        <v>67.99163745901312</v>
      </c>
      <c r="S18" s="46">
        <f>VLOOKUP(I18, '[1]Lapse Rates'!$A$4:$F$24, 5)</f>
        <v>8.3940749999999998E-4</v>
      </c>
      <c r="T18" s="56">
        <f t="shared" si="13"/>
        <v>0.61574914727477525</v>
      </c>
      <c r="U18" s="33">
        <f t="shared" si="20"/>
        <v>4.1865792787202996E-2</v>
      </c>
      <c r="V18" s="39">
        <f t="shared" si="14"/>
        <v>5.1686445234105092E-4</v>
      </c>
      <c r="W18" s="32">
        <f t="shared" si="21"/>
        <v>0.57336649003523121</v>
      </c>
      <c r="X18" s="31"/>
      <c r="Y18" s="5">
        <f t="shared" si="15"/>
        <v>0</v>
      </c>
      <c r="Z18" s="5">
        <f t="shared" si="15"/>
        <v>3.7082199321414064</v>
      </c>
      <c r="AA18" s="5">
        <f t="shared" si="1"/>
        <v>0</v>
      </c>
      <c r="AB18" s="5">
        <f t="shared" si="5"/>
        <v>3.4529792792742726</v>
      </c>
      <c r="AC18" s="32"/>
      <c r="AD18" s="5">
        <f t="shared" si="6"/>
        <v>201604.95777902546</v>
      </c>
      <c r="AE18" s="5">
        <f t="shared" si="7"/>
        <v>-2016.0495777902545</v>
      </c>
      <c r="AF18" s="5">
        <f t="shared" si="7"/>
        <v>-22282.132873286311</v>
      </c>
      <c r="AG18" s="5">
        <f t="shared" si="16"/>
        <v>-25212.794524444475</v>
      </c>
      <c r="AH18" s="5">
        <f t="shared" si="23"/>
        <v>152093.98080350441</v>
      </c>
      <c r="AI18" s="42">
        <f t="shared" si="22"/>
        <v>0</v>
      </c>
      <c r="AJ18" s="42">
        <f t="shared" si="17"/>
        <v>19580.035670916517</v>
      </c>
      <c r="AK18" s="42">
        <f t="shared" si="24"/>
        <v>171674.01647442093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351616.21978751774</v>
      </c>
      <c r="K19" s="11">
        <f t="shared" si="11"/>
        <v>3516.1621978751773</v>
      </c>
      <c r="L19" s="24">
        <f t="shared" si="18"/>
        <v>38861.937801626947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H'!$B$264:$AV$384, 4)</f>
        <v>76.103938922032924</v>
      </c>
      <c r="S19" s="46">
        <f>VLOOKUP(I19, '[1]Lapse Rates'!$A$4:$F$24, 5)</f>
        <v>7.2940090000000004E-4</v>
      </c>
      <c r="T19" s="56">
        <f t="shared" si="13"/>
        <v>0.57336649003523121</v>
      </c>
      <c r="U19" s="33">
        <f t="shared" si="20"/>
        <v>4.3635448337581637E-2</v>
      </c>
      <c r="V19" s="39">
        <f t="shared" si="14"/>
        <v>4.1821403386153871E-4</v>
      </c>
      <c r="W19" s="32">
        <f t="shared" si="21"/>
        <v>0.52931282766378807</v>
      </c>
      <c r="X19" s="31"/>
      <c r="Y19" s="5">
        <f t="shared" si="15"/>
        <v>0</v>
      </c>
      <c r="Z19" s="5">
        <f t="shared" si="15"/>
        <v>3.4529792792742726</v>
      </c>
      <c r="AA19" s="5">
        <f t="shared" si="1"/>
        <v>0</v>
      </c>
      <c r="AB19" s="5">
        <f t="shared" si="5"/>
        <v>3.1876753489113541</v>
      </c>
      <c r="AC19" s="32"/>
      <c r="AD19" s="5">
        <f t="shared" si="6"/>
        <v>186114.97554818299</v>
      </c>
      <c r="AE19" s="5">
        <f t="shared" si="7"/>
        <v>-1861.14975548183</v>
      </c>
      <c r="AF19" s="5">
        <f t="shared" si="7"/>
        <v>-20570.122186273416</v>
      </c>
      <c r="AG19" s="5">
        <f t="shared" si="16"/>
        <v>-26278.532416893453</v>
      </c>
      <c r="AH19" s="5">
        <f t="shared" si="23"/>
        <v>137405.17118953427</v>
      </c>
      <c r="AI19" s="42">
        <f t="shared" si="22"/>
        <v>0</v>
      </c>
      <c r="AJ19" s="42">
        <f t="shared" si="17"/>
        <v>18075.63904753128</v>
      </c>
      <c r="AK19" s="42">
        <f t="shared" si="24"/>
        <v>155480.81023706554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351616.21978751774</v>
      </c>
      <c r="K20" s="11">
        <f t="shared" si="11"/>
        <v>3516.1621978751773</v>
      </c>
      <c r="L20" s="24">
        <f t="shared" si="18"/>
        <v>38861.937801626947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H'!$B$264:$AV$384, 4)</f>
        <v>84.879168190874466</v>
      </c>
      <c r="S20" s="46">
        <f>VLOOKUP(I20, '[1]Lapse Rates'!$A$4:$F$24, 5)</f>
        <v>6.1234970000000001E-4</v>
      </c>
      <c r="T20" s="56">
        <f t="shared" si="13"/>
        <v>0.52931282766378807</v>
      </c>
      <c r="U20" s="33">
        <f t="shared" si="20"/>
        <v>4.4927632524862017E-2</v>
      </c>
      <c r="V20" s="39">
        <f t="shared" si="14"/>
        <v>3.2412455122607234E-4</v>
      </c>
      <c r="W20" s="32">
        <f t="shared" si="21"/>
        <v>0.48406107058769998</v>
      </c>
      <c r="X20" s="31"/>
      <c r="Y20" s="5">
        <f t="shared" si="15"/>
        <v>0</v>
      </c>
      <c r="Z20" s="5">
        <f t="shared" si="15"/>
        <v>3.1876753489113541</v>
      </c>
      <c r="AA20" s="5">
        <f t="shared" si="1"/>
        <v>0</v>
      </c>
      <c r="AB20" s="5">
        <f t="shared" si="5"/>
        <v>2.9151561447895995</v>
      </c>
      <c r="AC20" s="32"/>
      <c r="AD20" s="5">
        <f t="shared" si="6"/>
        <v>170203.72378634586</v>
      </c>
      <c r="AE20" s="5">
        <f t="shared" si="7"/>
        <v>-1702.0372378634586</v>
      </c>
      <c r="AF20" s="5">
        <f t="shared" si="7"/>
        <v>-18811.551217368149</v>
      </c>
      <c r="AG20" s="5">
        <f t="shared" si="16"/>
        <v>-27056.723207815128</v>
      </c>
      <c r="AH20" s="5">
        <f>SUM(AD20:AG20)</f>
        <v>122633.4121232991</v>
      </c>
      <c r="AI20" s="42">
        <f t="shared" si="22"/>
        <v>0</v>
      </c>
      <c r="AJ20" s="42">
        <f t="shared" si="17"/>
        <v>16530.328161357855</v>
      </c>
      <c r="AK20" s="42">
        <f t="shared" si="24"/>
        <v>139163.74028465696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351616.21978751774</v>
      </c>
      <c r="K21" s="11">
        <f t="shared" si="11"/>
        <v>3516.1621978751773</v>
      </c>
      <c r="L21" s="24">
        <f t="shared" si="18"/>
        <v>38861.937801626947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H'!$B$264:$AV$384, 4)</f>
        <v>94.442115731248251</v>
      </c>
      <c r="S21" s="46">
        <f>VLOOKUP(I21, '[1]Lapse Rates'!$A$4:$F$24, 5)</f>
        <v>4.6742110000000002E-4</v>
      </c>
      <c r="T21" s="56">
        <f t="shared" si="13"/>
        <v>0.48406107058769998</v>
      </c>
      <c r="U21" s="33">
        <f t="shared" si="20"/>
        <v>4.571575164943549E-2</v>
      </c>
      <c r="V21" s="39">
        <f t="shared" si="14"/>
        <v>2.2626035808128039E-4</v>
      </c>
      <c r="W21" s="32">
        <f t="shared" si="21"/>
        <v>0.43811905858018318</v>
      </c>
      <c r="X21" s="31"/>
      <c r="Y21" s="5">
        <f t="shared" si="15"/>
        <v>0</v>
      </c>
      <c r="Z21" s="5">
        <f t="shared" si="15"/>
        <v>2.9151561447895995</v>
      </c>
      <c r="AA21" s="5">
        <f t="shared" si="1"/>
        <v>0</v>
      </c>
      <c r="AB21" s="5">
        <f t="shared" si="5"/>
        <v>2.6384800252968512</v>
      </c>
      <c r="AC21" s="32"/>
      <c r="AD21" s="5">
        <f t="shared" si="6"/>
        <v>154049.76719483006</v>
      </c>
      <c r="AE21" s="5">
        <f t="shared" ref="AE21:AF24" si="25">-$W21*K21</f>
        <v>-1540.4976719483004</v>
      </c>
      <c r="AF21" s="5">
        <f t="shared" si="25"/>
        <v>-17026.155604250431</v>
      </c>
      <c r="AG21" s="5">
        <f t="shared" si="16"/>
        <v>-27531.351400087886</v>
      </c>
      <c r="AH21" s="5">
        <f t="shared" si="23"/>
        <v>107951.76251854343</v>
      </c>
      <c r="AI21" s="42">
        <f t="shared" si="22"/>
        <v>0</v>
      </c>
      <c r="AJ21" s="42">
        <f t="shared" si="17"/>
        <v>14961.445317012505</v>
      </c>
      <c r="AK21" s="42">
        <f t="shared" si="24"/>
        <v>122913.20783555594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351616.21978751774</v>
      </c>
      <c r="K22" s="11">
        <f t="shared" si="11"/>
        <v>3516.1621978751773</v>
      </c>
      <c r="L22" s="24">
        <f t="shared" si="18"/>
        <v>38861.937801626947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H'!$B$264:$AV$384, 4)</f>
        <v>105.12177511621896</v>
      </c>
      <c r="S22" s="46">
        <f>VLOOKUP(I22, '[1]Lapse Rates'!$A$4:$F$24, 5)</f>
        <v>4.0205260000000001E-4</v>
      </c>
      <c r="T22" s="56">
        <f t="shared" si="13"/>
        <v>0.43811905858018318</v>
      </c>
      <c r="U22" s="33">
        <f t="shared" si="20"/>
        <v>4.6055853150195572E-2</v>
      </c>
      <c r="V22" s="39">
        <f t="shared" si="14"/>
        <v>1.7614690661171497E-4</v>
      </c>
      <c r="W22" s="32">
        <f t="shared" si="21"/>
        <v>0.39188705852337591</v>
      </c>
      <c r="X22" s="31"/>
      <c r="Y22" s="5">
        <f t="shared" ref="Y22:Z24" si="26">AA21</f>
        <v>0</v>
      </c>
      <c r="Z22" s="5">
        <f t="shared" si="26"/>
        <v>2.6384800252968512</v>
      </c>
      <c r="AA22" s="5">
        <f t="shared" si="1"/>
        <v>0</v>
      </c>
      <c r="AB22" s="5">
        <f t="shared" si="5"/>
        <v>2.3600575136747413</v>
      </c>
      <c r="AC22" s="32"/>
      <c r="AD22" s="5">
        <f t="shared" si="6"/>
        <v>137793.84610163918</v>
      </c>
      <c r="AE22" s="5">
        <f t="shared" si="25"/>
        <v>-1377.9384610163916</v>
      </c>
      <c r="AF22" s="5">
        <f t="shared" si="25"/>
        <v>-15229.490493597974</v>
      </c>
      <c r="AG22" s="5">
        <f t="shared" si="16"/>
        <v>-27736.17038678913</v>
      </c>
      <c r="AH22" s="5">
        <f t="shared" si="23"/>
        <v>93450.246760235677</v>
      </c>
      <c r="AI22" s="42">
        <f t="shared" si="22"/>
        <v>0</v>
      </c>
      <c r="AJ22" s="42">
        <f t="shared" si="17"/>
        <v>13382.659374435576</v>
      </c>
      <c r="AK22" s="42">
        <f t="shared" si="24"/>
        <v>106832.90613467126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351616.21978751774</v>
      </c>
      <c r="K23" s="11">
        <f t="shared" si="11"/>
        <v>3516.1621978751773</v>
      </c>
      <c r="L23" s="24">
        <f t="shared" si="18"/>
        <v>38861.937801626947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H'!$B$264:$AV$384, 4)</f>
        <v>117.03096212540575</v>
      </c>
      <c r="S23" s="46">
        <f>VLOOKUP(I23, '[1]Lapse Rates'!$A$4:$F$24, 5)</f>
        <v>3.3283375800000001E-2</v>
      </c>
      <c r="T23" s="56">
        <f t="shared" si="13"/>
        <v>0.39188705852337591</v>
      </c>
      <c r="U23" s="33">
        <f t="shared" si="20"/>
        <v>4.5862919503485873E-2</v>
      </c>
      <c r="V23" s="39">
        <f t="shared" si="14"/>
        <v>1.3043324239990113E-2</v>
      </c>
      <c r="W23" s="32">
        <f t="shared" si="21"/>
        <v>0.33298081477989994</v>
      </c>
      <c r="X23" s="31"/>
      <c r="Y23" s="5">
        <f t="shared" si="26"/>
        <v>0</v>
      </c>
      <c r="Z23" s="5">
        <f t="shared" si="26"/>
        <v>2.3600575136747413</v>
      </c>
      <c r="AA23" s="5">
        <f t="shared" si="1"/>
        <v>0</v>
      </c>
      <c r="AB23" s="5">
        <f t="shared" si="5"/>
        <v>2.0053070310408434</v>
      </c>
      <c r="AC23" s="32"/>
      <c r="AD23" s="5">
        <f t="shared" si="6"/>
        <v>117081.45535467603</v>
      </c>
      <c r="AE23" s="5">
        <f t="shared" si="25"/>
        <v>-1170.8145535467602</v>
      </c>
      <c r="AF23" s="5">
        <f t="shared" si="25"/>
        <v>-12940.279713111535</v>
      </c>
      <c r="AG23" s="5">
        <f t="shared" si="16"/>
        <v>-27619.980149664792</v>
      </c>
      <c r="AH23" s="5">
        <f>SUM(AD23:AG23)</f>
        <v>75350.38093835293</v>
      </c>
      <c r="AI23" s="42">
        <f t="shared" si="22"/>
        <v>0</v>
      </c>
      <c r="AJ23" s="42">
        <f t="shared" si="17"/>
        <v>11371.065384232874</v>
      </c>
      <c r="AK23" s="42">
        <f t="shared" si="24"/>
        <v>86721.446322585805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351616.21978751774</v>
      </c>
      <c r="K24" s="11">
        <f t="shared" si="11"/>
        <v>3516.1621978751773</v>
      </c>
      <c r="L24" s="24">
        <f t="shared" si="18"/>
        <v>38861.937801626947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H'!$B$264:$AV$384, 4)</f>
        <v>130.36083457065931</v>
      </c>
      <c r="S24" s="46">
        <f>VLOOKUP(I24, '[1]Lapse Rates'!$A$4:$F$24, 5)</f>
        <v>0</v>
      </c>
      <c r="T24" s="56">
        <f t="shared" si="13"/>
        <v>0.33298081477989994</v>
      </c>
      <c r="U24" s="33">
        <f t="shared" si="20"/>
        <v>4.3407656910725886E-2</v>
      </c>
      <c r="V24" s="39">
        <f t="shared" si="14"/>
        <v>0</v>
      </c>
      <c r="W24" s="32">
        <f t="shared" si="21"/>
        <v>0.28957315786917404</v>
      </c>
      <c r="X24" s="31"/>
      <c r="Y24" s="5">
        <f t="shared" si="26"/>
        <v>0</v>
      </c>
      <c r="Z24" s="5">
        <f t="shared" si="26"/>
        <v>2.0053070310408434</v>
      </c>
      <c r="AA24" s="5">
        <f t="shared" si="1"/>
        <v>0</v>
      </c>
      <c r="AB24" s="5">
        <f t="shared" si="5"/>
        <v>1.743893532903948</v>
      </c>
      <c r="AC24" s="32"/>
      <c r="AD24" s="5">
        <f t="shared" si="6"/>
        <v>101818.61912189308</v>
      </c>
      <c r="AE24" s="5">
        <f t="shared" si="25"/>
        <v>-1018.1861912189306</v>
      </c>
      <c r="AF24" s="5">
        <f t="shared" si="25"/>
        <v>-11253.374050132543</v>
      </c>
      <c r="AG24" s="5">
        <f t="shared" si="16"/>
        <v>-26141.34981368954</v>
      </c>
      <c r="AH24" s="5">
        <f t="shared" si="23"/>
        <v>63405.709066852069</v>
      </c>
      <c r="AI24" s="42">
        <f t="shared" si="22"/>
        <v>0</v>
      </c>
      <c r="AJ24" s="42">
        <f t="shared" si="17"/>
        <v>9888.7191911188784</v>
      </c>
      <c r="AK24" s="42">
        <f t="shared" si="24"/>
        <v>73294.428257970954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5147261.5705212252</v>
      </c>
      <c r="AE27" s="21">
        <f t="shared" ref="AE27:AJ27" si="27">SUM(AE4:AE24)</f>
        <v>-185161.21386899857</v>
      </c>
      <c r="AF27" s="21">
        <f t="shared" si="27"/>
        <v>-541403.80067518668</v>
      </c>
      <c r="AG27" s="21">
        <f t="shared" si="27"/>
        <v>-407939.24256048002</v>
      </c>
      <c r="AH27" s="21">
        <f>SUM(AH4:AH24)</f>
        <v>4012757.3134165616</v>
      </c>
      <c r="AI27" s="21">
        <f t="shared" si="27"/>
        <v>0</v>
      </c>
      <c r="AJ27" s="21">
        <f t="shared" si="27"/>
        <v>466094.3916595843</v>
      </c>
      <c r="AK27" s="21">
        <f>SUM(AK4:AK24)</f>
        <v>4478851.7050761459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2734402.1705601485</v>
      </c>
      <c r="AE29" s="21">
        <f t="shared" ref="AE29:AK29" si="28">AE4+NPV($D$6,AE5:AE24)</f>
        <v>-161340.09047587457</v>
      </c>
      <c r="AF29" s="21">
        <f t="shared" si="28"/>
        <v>-278123.848394292</v>
      </c>
      <c r="AG29" s="21">
        <f t="shared" si="28"/>
        <v>-150955.2218199776</v>
      </c>
      <c r="AH29" s="21">
        <f>AH4+NPV($D$6,AH5:AH24)</f>
        <v>2143983.0098700048</v>
      </c>
      <c r="AI29" s="21">
        <f t="shared" si="28"/>
        <v>0</v>
      </c>
      <c r="AJ29" s="21">
        <f t="shared" si="28"/>
        <v>231725.41929668671</v>
      </c>
      <c r="AK29" s="21">
        <f t="shared" si="28"/>
        <v>2375708.4291666914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3924825.2375013041</v>
      </c>
      <c r="AE31" s="21">
        <f t="shared" ref="AE31:AJ31" si="29">AE4+NPV($D$7,AE5:AE24)</f>
        <v>-173057.8109729609</v>
      </c>
      <c r="AF31" s="21">
        <f t="shared" si="29"/>
        <v>-407632.47157720465</v>
      </c>
      <c r="AG31" s="21">
        <f t="shared" si="29"/>
        <v>-270041.49598997942</v>
      </c>
      <c r="AH31" s="21">
        <f t="shared" si="29"/>
        <v>3074093.4589611599</v>
      </c>
      <c r="AI31" s="21">
        <f t="shared" si="29"/>
        <v>0</v>
      </c>
      <c r="AJ31" s="21">
        <f t="shared" si="29"/>
        <v>347358.53588056122</v>
      </c>
      <c r="AK31" s="21">
        <f>AK4+NPV($D$7,AK5:AK24)</f>
        <v>3421451.99484172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364298.36944343155</v>
      </c>
    </row>
    <row r="37" spans="1:39" x14ac:dyDescent="0.15">
      <c r="G37" s="49" t="s">
        <v>109</v>
      </c>
      <c r="I37" s="1">
        <v>0</v>
      </c>
      <c r="J37" s="11">
        <f>H$36</f>
        <v>364298.36944343155</v>
      </c>
      <c r="K37" s="11">
        <f>J37*$C$10</f>
        <v>145719.34777737263</v>
      </c>
      <c r="L37" s="24">
        <f>$C$46</f>
        <v>50999.169285294978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364298.36944343155</v>
      </c>
      <c r="AE37" s="5">
        <f>-$W37*K37</f>
        <v>-145719.34777737263</v>
      </c>
      <c r="AF37" s="5">
        <f>-$W37*L37</f>
        <v>-50999.169285294978</v>
      </c>
      <c r="AG37" s="5"/>
      <c r="AH37" s="5">
        <f>SUM(AD37:AG37)</f>
        <v>167579.85238076394</v>
      </c>
      <c r="AI37" s="42">
        <f>Y37-AA37</f>
        <v>0</v>
      </c>
      <c r="AJ37" s="42"/>
      <c r="AK37" s="42">
        <f>SUM(AH37:AJ37)</f>
        <v>167579.85238076394</v>
      </c>
      <c r="AL37" s="6" t="s">
        <v>39</v>
      </c>
      <c r="AM37" s="36">
        <f>AK64</f>
        <v>3389226.1148184384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364298.36944343155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H'!$B$264:$AV$384, 7)</f>
        <v>22.418535904674684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2.2418535904674682E-2</v>
      </c>
      <c r="V38" s="39">
        <f>MIN(S38*T38,T38-U38)</f>
        <v>2.3220462500000002E-3</v>
      </c>
      <c r="W38" s="32">
        <f>T38-SUM(U38:V38)</f>
        <v>0.97525941784532533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5.8732950394957246</v>
      </c>
      <c r="AC38" s="32"/>
      <c r="AD38" s="5">
        <f t="shared" ref="AD38:AD40" si="36">$W38*J38</f>
        <v>355285.41570540232</v>
      </c>
      <c r="AE38" s="5">
        <f t="shared" ref="AE38:AF57" si="37">-$W38*K38</f>
        <v>0</v>
      </c>
      <c r="AF38" s="5">
        <f t="shared" si="37"/>
        <v>0</v>
      </c>
      <c r="AG38" s="5">
        <f>-U38*M38</f>
        <v>-13501.092459336329</v>
      </c>
      <c r="AH38" s="5">
        <f t="shared" ref="AH38:AH46" si="38">SUM(AD38:AG38)</f>
        <v>341784.32324606599</v>
      </c>
      <c r="AI38" s="42">
        <f>-M38*$W37*(N38-N37)/1000</f>
        <v>0</v>
      </c>
      <c r="AJ38" s="42">
        <f>$D$6*SUM(Y38:Z38,AD38:AE38)</f>
        <v>34854.090067348967</v>
      </c>
      <c r="AK38" s="42">
        <f t="shared" ref="AK38" si="39">SUM(AH38:AJ38)</f>
        <v>376638.41331341496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364298.36944343155</v>
      </c>
      <c r="K39" s="11">
        <f t="shared" ref="K39:K57" si="41">J39*$C$11</f>
        <v>3642.9836944343156</v>
      </c>
      <c r="L39" s="24">
        <f>$C$47</f>
        <v>40070.218201992022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H'!$B$264:$AV$384, 7)</f>
        <v>24.398541538984688</v>
      </c>
      <c r="S39" s="46">
        <f>VLOOKUP(I39, '[1]Lapse Rates'!$A$4:$F$24, 5)</f>
        <v>2.1348066000000001E-3</v>
      </c>
      <c r="T39" s="33">
        <f t="shared" ref="T39:T41" si="44">W38</f>
        <v>0.97525941784532533</v>
      </c>
      <c r="U39" s="33">
        <f>T39*R39/1000</f>
        <v>2.3794907417585193E-2</v>
      </c>
      <c r="V39" s="39">
        <f t="shared" ref="V39:V57" si="45">MIN(S39*T39,T39-U39)</f>
        <v>2.0819902419283586E-3</v>
      </c>
      <c r="W39" s="32">
        <f>T39-SUM(U39:V39)</f>
        <v>0.94938252018581182</v>
      </c>
      <c r="X39" s="32"/>
      <c r="Y39" s="5">
        <f t="shared" ref="Y39:Z54" si="46">AA38</f>
        <v>0</v>
      </c>
      <c r="Z39" s="5">
        <f t="shared" si="46"/>
        <v>5.8732950394957246</v>
      </c>
      <c r="AA39" s="5">
        <f>O39*W39</f>
        <v>0</v>
      </c>
      <c r="AB39" s="5">
        <f t="shared" si="35"/>
        <v>5.7174568574898128</v>
      </c>
      <c r="AC39" s="32"/>
      <c r="AD39" s="5">
        <f t="shared" si="36"/>
        <v>345858.50408178702</v>
      </c>
      <c r="AE39" s="5">
        <f t="shared" si="37"/>
        <v>-3458.5850408178699</v>
      </c>
      <c r="AF39" s="5">
        <f t="shared" si="37"/>
        <v>-38041.964741002572</v>
      </c>
      <c r="AG39" s="5">
        <f t="shared" ref="AG39:AG42" si="47">-U39*M39</f>
        <v>-14329.983299184913</v>
      </c>
      <c r="AH39" s="5">
        <f t="shared" si="38"/>
        <v>290027.97100078163</v>
      </c>
      <c r="AI39" s="42">
        <f>-M39*($W38*N39-$W37*N38)/1000</f>
        <v>0</v>
      </c>
      <c r="AJ39" s="42">
        <f t="shared" ref="AJ39:AJ40" si="48">$D$6*SUM(Y39:Z39,AD39:AE39)</f>
        <v>33590.008228162456</v>
      </c>
      <c r="AK39" s="42">
        <f>SUM(AH39:AJ39)</f>
        <v>323617.97922894411</v>
      </c>
      <c r="AL39" s="48" t="s">
        <v>43</v>
      </c>
      <c r="AM39" s="54">
        <f>AK64/AD64</f>
        <v>0.86521768435480439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364298.36944343155</v>
      </c>
      <c r="K40" s="11">
        <f t="shared" si="41"/>
        <v>3642.9836944343156</v>
      </c>
      <c r="L40" s="24">
        <f t="shared" ref="L40:L57" si="49">$C$47</f>
        <v>40070.218201992022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H'!$B$264:$AV$384, 7)</f>
        <v>26.485707491359388</v>
      </c>
      <c r="S40" s="46">
        <f>VLOOKUP(I40, '[1]Lapse Rates'!$A$4:$F$24, 5)</f>
        <v>2.1304430000000001E-3</v>
      </c>
      <c r="T40" s="33">
        <f t="shared" si="44"/>
        <v>0.94938252018581182</v>
      </c>
      <c r="U40" s="33">
        <f t="shared" ref="U40:U57" si="50">T40*R40/1000</f>
        <v>2.514506772705101E-2</v>
      </c>
      <c r="V40" s="39">
        <f t="shared" si="45"/>
        <v>2.0226053444522218E-3</v>
      </c>
      <c r="W40" s="32">
        <f t="shared" ref="W40:W57" si="51">T40-SUM(U40:V40)</f>
        <v>0.92221484711430857</v>
      </c>
      <c r="X40" s="32"/>
      <c r="Y40" s="5">
        <f t="shared" si="46"/>
        <v>0</v>
      </c>
      <c r="Z40" s="5">
        <f t="shared" si="46"/>
        <v>5.7174568574898128</v>
      </c>
      <c r="AA40" s="5">
        <f t="shared" ref="AA40:AA57" si="52">O40*W40</f>
        <v>0</v>
      </c>
      <c r="AB40" s="5">
        <f t="shared" si="35"/>
        <v>5.5538452516280294</v>
      </c>
      <c r="AC40" s="32"/>
      <c r="AD40" s="5">
        <f t="shared" si="36"/>
        <v>335961.36508026614</v>
      </c>
      <c r="AE40" s="5">
        <f t="shared" si="37"/>
        <v>-3359.6136508026611</v>
      </c>
      <c r="AF40" s="5">
        <f>-$W40*L40</f>
        <v>-36953.350152987055</v>
      </c>
      <c r="AG40" s="5">
        <f t="shared" si="47"/>
        <v>-15143.088992194203</v>
      </c>
      <c r="AH40" s="5">
        <f t="shared" si="38"/>
        <v>280505.31228428223</v>
      </c>
      <c r="AI40" s="42">
        <f>-M40*($W39*N40-$W38*N39)/1000</f>
        <v>0</v>
      </c>
      <c r="AJ40" s="42">
        <f t="shared" si="48"/>
        <v>32628.792697748093</v>
      </c>
      <c r="AK40" s="42">
        <f t="shared" ref="AK40:AK47" si="53">SUM(AH40:AJ40)</f>
        <v>313134.10498203035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364298.36944343155</v>
      </c>
      <c r="K41" s="11">
        <f t="shared" si="41"/>
        <v>3642.9836944343156</v>
      </c>
      <c r="L41" s="24">
        <f t="shared" si="49"/>
        <v>40070.218201992022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H'!$B$264:$AV$384, 7)</f>
        <v>28.676404359860751</v>
      </c>
      <c r="S41" s="46">
        <f>VLOOKUP(I41, '[1]Lapse Rates'!$A$4:$F$24, 5)</f>
        <v>1.8971547999999999E-3</v>
      </c>
      <c r="T41" s="33">
        <f t="shared" si="44"/>
        <v>0.92221484711430857</v>
      </c>
      <c r="U41" s="33">
        <f t="shared" si="50"/>
        <v>2.6445805862517074E-2</v>
      </c>
      <c r="V41" s="39">
        <f t="shared" si="45"/>
        <v>1.7495843238341765E-3</v>
      </c>
      <c r="W41" s="32">
        <f t="shared" si="51"/>
        <v>0.89401945692795737</v>
      </c>
      <c r="X41" s="32"/>
      <c r="Y41" s="5">
        <f>AA40</f>
        <v>0</v>
      </c>
      <c r="Z41" s="5">
        <f t="shared" si="46"/>
        <v>5.5538452516280294</v>
      </c>
      <c r="AA41" s="5">
        <f t="shared" si="52"/>
        <v>0</v>
      </c>
      <c r="AB41" s="5">
        <f t="shared" si="35"/>
        <v>5.384044435262668</v>
      </c>
      <c r="AC41" s="32"/>
      <c r="AD41" s="5">
        <f>$W41*J41</f>
        <v>325689.83040955703</v>
      </c>
      <c r="AE41" s="5">
        <f t="shared" si="37"/>
        <v>-3256.8983040955704</v>
      </c>
      <c r="AF41" s="5">
        <f t="shared" si="37"/>
        <v>-35823.554715929662</v>
      </c>
      <c r="AG41" s="5">
        <f t="shared" si="47"/>
        <v>-15926.431218777796</v>
      </c>
      <c r="AH41" s="5">
        <f t="shared" si="38"/>
        <v>270682.94617075403</v>
      </c>
      <c r="AI41" s="42">
        <f t="shared" ref="AI41:AI57" si="55">-M41*($W40*N41-$W39*N40)/1000</f>
        <v>0</v>
      </c>
      <c r="AJ41" s="42">
        <f>$D$6*SUM(Y41:Z41,AD41:AE41)</f>
        <v>31631.215471764957</v>
      </c>
      <c r="AK41" s="42">
        <f t="shared" si="53"/>
        <v>302314.161642519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364298.36944343155</v>
      </c>
      <c r="K42" s="11">
        <f t="shared" si="41"/>
        <v>3642.9836944343156</v>
      </c>
      <c r="L42" s="24">
        <f t="shared" si="49"/>
        <v>40070.218201992022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H'!$B$264:$AV$384, 7)</f>
        <v>31.124845052434921</v>
      </c>
      <c r="S42" s="46">
        <f>VLOOKUP(I42, '[1]Lapse Rates'!$A$4:$F$24, 5)</f>
        <v>1.8563969E-3</v>
      </c>
      <c r="T42" s="33">
        <f>W41</f>
        <v>0.89401945692795737</v>
      </c>
      <c r="U42" s="33">
        <f t="shared" si="50"/>
        <v>2.7826217070744688E-2</v>
      </c>
      <c r="V42" s="39">
        <f t="shared" si="45"/>
        <v>1.6596549483807437E-3</v>
      </c>
      <c r="W42" s="32">
        <f t="shared" si="51"/>
        <v>0.86453358490883192</v>
      </c>
      <c r="X42" s="32"/>
      <c r="Y42" s="5">
        <f t="shared" ref="Y42:Z57" si="56">AA41</f>
        <v>0</v>
      </c>
      <c r="Z42" s="5">
        <f t="shared" si="46"/>
        <v>5.384044435262668</v>
      </c>
      <c r="AA42" s="5">
        <f t="shared" si="52"/>
        <v>0</v>
      </c>
      <c r="AB42" s="5">
        <f t="shared" si="35"/>
        <v>5.2064719630606096</v>
      </c>
      <c r="AC42" s="32"/>
      <c r="AD42" s="5">
        <f t="shared" ref="AD42:AD57" si="57">$W42*J42</f>
        <v>314948.17531137198</v>
      </c>
      <c r="AE42" s="5">
        <f t="shared" si="37"/>
        <v>-3149.4817531137196</v>
      </c>
      <c r="AF42" s="5">
        <f t="shared" si="37"/>
        <v>-34642.049390247295</v>
      </c>
      <c r="AG42" s="5">
        <f t="shared" si="47"/>
        <v>-16757.754880297503</v>
      </c>
      <c r="AH42" s="5">
        <f t="shared" si="38"/>
        <v>260398.88928771342</v>
      </c>
      <c r="AI42" s="42">
        <f t="shared" si="55"/>
        <v>0</v>
      </c>
      <c r="AJ42" s="42">
        <f t="shared" ref="AJ42:AJ57" si="58">$D$6*SUM(Y42:Z42,AD42:AE42)</f>
        <v>30587.980012824235</v>
      </c>
      <c r="AK42" s="42">
        <f t="shared" si="53"/>
        <v>290986.86930053763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364298.36944343155</v>
      </c>
      <c r="K43" s="11">
        <f t="shared" si="41"/>
        <v>3642.9836944343156</v>
      </c>
      <c r="L43" s="24">
        <f t="shared" si="49"/>
        <v>40070.218201992022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H'!$B$264:$AV$384, 7)</f>
        <v>33.865030718466883</v>
      </c>
      <c r="S43" s="46">
        <f>VLOOKUP(I43, '[1]Lapse Rates'!$A$4:$F$24, 5)</f>
        <v>1.7512077999999999E-3</v>
      </c>
      <c r="T43" s="33">
        <f t="shared" ref="T43:T57" si="59">W42</f>
        <v>0.86453358490883192</v>
      </c>
      <c r="U43" s="33">
        <f t="shared" si="50"/>
        <v>2.9277456410083891E-2</v>
      </c>
      <c r="V43" s="39">
        <f t="shared" si="45"/>
        <v>1.5139779572543087E-3</v>
      </c>
      <c r="W43" s="32">
        <f t="shared" si="51"/>
        <v>0.8337421505414937</v>
      </c>
      <c r="X43" s="32"/>
      <c r="Y43" s="5">
        <f t="shared" si="56"/>
        <v>0</v>
      </c>
      <c r="Z43" s="5">
        <f t="shared" si="46"/>
        <v>5.2064719630606096</v>
      </c>
      <c r="AA43" s="5">
        <f t="shared" si="52"/>
        <v>0</v>
      </c>
      <c r="AB43" s="5">
        <f t="shared" si="35"/>
        <v>5.0210370157845317</v>
      </c>
      <c r="AC43" s="32"/>
      <c r="AD43" s="5">
        <f t="shared" si="57"/>
        <v>303730.90597852622</v>
      </c>
      <c r="AE43" s="5">
        <f t="shared" si="37"/>
        <v>-3037.309059785262</v>
      </c>
      <c r="AF43" s="5">
        <f t="shared" si="37"/>
        <v>-33408.229896395736</v>
      </c>
      <c r="AG43" s="5">
        <f>-U43*M43</f>
        <v>-17631.733296388411</v>
      </c>
      <c r="AH43" s="5">
        <f t="shared" si="38"/>
        <v>249653.63372595678</v>
      </c>
      <c r="AI43" s="42">
        <f t="shared" si="55"/>
        <v>0</v>
      </c>
      <c r="AJ43" s="42">
        <f t="shared" si="58"/>
        <v>29498.552612628067</v>
      </c>
      <c r="AK43" s="42">
        <f t="shared" si="53"/>
        <v>279152.18633858487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364298.36944343155</v>
      </c>
      <c r="K44" s="11">
        <f t="shared" si="41"/>
        <v>3642.9836944343156</v>
      </c>
      <c r="L44" s="24">
        <f t="shared" si="49"/>
        <v>40070.218201992022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H'!$B$264:$AV$384, 7)</f>
        <v>36.984399661369466</v>
      </c>
      <c r="S44" s="46">
        <f>VLOOKUP(I44, '[1]Lapse Rates'!$A$4:$F$24, 5)</f>
        <v>1.6267663999999999E-3</v>
      </c>
      <c r="T44" s="33">
        <f t="shared" si="59"/>
        <v>0.8337421505414937</v>
      </c>
      <c r="U44" s="33">
        <f t="shared" si="50"/>
        <v>3.0835452910156269E-2</v>
      </c>
      <c r="V44" s="39">
        <f t="shared" si="45"/>
        <v>1.3563037167646436E-3</v>
      </c>
      <c r="W44" s="32">
        <f t="shared" si="51"/>
        <v>0.80155039391457283</v>
      </c>
      <c r="X44" s="32"/>
      <c r="Y44" s="5">
        <f t="shared" si="56"/>
        <v>0</v>
      </c>
      <c r="Z44" s="5">
        <f t="shared" si="46"/>
        <v>5.0210370157845317</v>
      </c>
      <c r="AA44" s="5">
        <f t="shared" si="52"/>
        <v>0</v>
      </c>
      <c r="AB44" s="5">
        <f t="shared" si="35"/>
        <v>4.8271689217677931</v>
      </c>
      <c r="AC44" s="32"/>
      <c r="AD44" s="5">
        <f t="shared" si="57"/>
        <v>292003.50152981916</v>
      </c>
      <c r="AE44" s="5">
        <f t="shared" si="37"/>
        <v>-2920.0350152981914</v>
      </c>
      <c r="AF44" s="5">
        <f t="shared" si="37"/>
        <v>-32118.299184049592</v>
      </c>
      <c r="AG44" s="5">
        <f t="shared" ref="AG44:AG57" si="60">-U44*M44</f>
        <v>-18570.0039706305</v>
      </c>
      <c r="AH44" s="5">
        <f t="shared" si="38"/>
        <v>238395.1633598409</v>
      </c>
      <c r="AI44" s="42">
        <f t="shared" si="55"/>
        <v>0</v>
      </c>
      <c r="AJ44" s="42">
        <f t="shared" si="58"/>
        <v>28359.580628805757</v>
      </c>
      <c r="AK44" s="42">
        <f t="shared" si="53"/>
        <v>266754.74398864666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364298.36944343155</v>
      </c>
      <c r="K45" s="11">
        <f t="shared" si="41"/>
        <v>3642.9836944343156</v>
      </c>
      <c r="L45" s="24">
        <f t="shared" si="49"/>
        <v>40070.218201992022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H'!$B$264:$AV$384, 7)</f>
        <v>40.559967769240089</v>
      </c>
      <c r="S45" s="46">
        <f>VLOOKUP(I45, '[1]Lapse Rates'!$A$4:$F$24, 5)</f>
        <v>1.427546E-3</v>
      </c>
      <c r="T45" s="33">
        <f t="shared" si="59"/>
        <v>0.80155039391457283</v>
      </c>
      <c r="U45" s="33">
        <f t="shared" si="50"/>
        <v>3.2510858142596771E-2</v>
      </c>
      <c r="V45" s="39">
        <f t="shared" si="45"/>
        <v>1.1442500586311727E-3</v>
      </c>
      <c r="W45" s="32">
        <f t="shared" si="51"/>
        <v>0.76789528571334487</v>
      </c>
      <c r="X45" s="32"/>
      <c r="Y45" s="5">
        <f t="shared" si="56"/>
        <v>0</v>
      </c>
      <c r="Z45" s="5">
        <f t="shared" si="46"/>
        <v>4.8271689217677931</v>
      </c>
      <c r="AA45" s="5">
        <f t="shared" si="52"/>
        <v>0</v>
      </c>
      <c r="AB45" s="5">
        <f t="shared" si="35"/>
        <v>4.6244881001986196</v>
      </c>
      <c r="AC45" s="32"/>
      <c r="AD45" s="5">
        <f t="shared" si="57"/>
        <v>279743.00048866955</v>
      </c>
      <c r="AE45" s="5">
        <f t="shared" si="37"/>
        <v>-2797.4300048866953</v>
      </c>
      <c r="AF45" s="5">
        <f t="shared" si="37"/>
        <v>-30769.731654814736</v>
      </c>
      <c r="AG45" s="5">
        <f t="shared" si="60"/>
        <v>-19578.98158835791</v>
      </c>
      <c r="AH45" s="5">
        <f t="shared" si="38"/>
        <v>226596.8572406102</v>
      </c>
      <c r="AI45" s="42">
        <f t="shared" si="55"/>
        <v>0</v>
      </c>
      <c r="AJ45" s="42">
        <f t="shared" si="58"/>
        <v>27168.834009730326</v>
      </c>
      <c r="AK45" s="42">
        <f t="shared" si="53"/>
        <v>253765.69125034052</v>
      </c>
    </row>
    <row r="46" spans="1:39" ht="15" x14ac:dyDescent="0.2">
      <c r="A46" s="12"/>
      <c r="B46" s="13">
        <v>1</v>
      </c>
      <c r="C46" s="10">
        <f>$H$36*0.14+$B$49</f>
        <v>50999.169285294978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364298.36944343155</v>
      </c>
      <c r="K46" s="11">
        <f t="shared" si="41"/>
        <v>3642.9836944343156</v>
      </c>
      <c r="L46" s="24">
        <f t="shared" si="49"/>
        <v>40070.218201992022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H'!$B$264:$AV$384, 7)</f>
        <v>44.657551547388216</v>
      </c>
      <c r="S46" s="46">
        <f>VLOOKUP(I46, '[1]Lapse Rates'!$A$4:$F$24, 5)</f>
        <v>1.4710299999999999E-3</v>
      </c>
      <c r="T46" s="33">
        <f t="shared" si="59"/>
        <v>0.76789528571334487</v>
      </c>
      <c r="U46" s="33">
        <f t="shared" si="50"/>
        <v>3.4292323304740101E-2</v>
      </c>
      <c r="V46" s="39">
        <f t="shared" si="45"/>
        <v>1.1295970021429017E-3</v>
      </c>
      <c r="W46" s="32">
        <f t="shared" si="51"/>
        <v>0.73247336540646191</v>
      </c>
      <c r="X46" s="32"/>
      <c r="Y46" s="5">
        <f t="shared" si="56"/>
        <v>0</v>
      </c>
      <c r="Z46" s="5">
        <f t="shared" si="46"/>
        <v>4.6244881001986196</v>
      </c>
      <c r="AA46" s="5">
        <f t="shared" si="52"/>
        <v>0</v>
      </c>
      <c r="AB46" s="5">
        <f t="shared" si="35"/>
        <v>4.4111670237536815</v>
      </c>
      <c r="AC46" s="32"/>
      <c r="AD46" s="5">
        <f t="shared" si="57"/>
        <v>266838.85267831688</v>
      </c>
      <c r="AE46" s="5">
        <f t="shared" si="37"/>
        <v>-2668.3885267831688</v>
      </c>
      <c r="AF46" s="5">
        <f t="shared" si="37"/>
        <v>-29350.367578984362</v>
      </c>
      <c r="AG46" s="5">
        <f t="shared" si="60"/>
        <v>-20651.831571490326</v>
      </c>
      <c r="AH46" s="5">
        <f t="shared" si="38"/>
        <v>214168.26500105904</v>
      </c>
      <c r="AI46" s="42">
        <f t="shared" si="55"/>
        <v>0</v>
      </c>
      <c r="AJ46" s="42">
        <f t="shared" si="58"/>
        <v>25915.576195548088</v>
      </c>
      <c r="AK46" s="42">
        <f t="shared" si="53"/>
        <v>240083.84119660713</v>
      </c>
    </row>
    <row r="47" spans="1:39" ht="15" x14ac:dyDescent="0.2">
      <c r="A47" s="12"/>
      <c r="B47" s="70" t="s">
        <v>49</v>
      </c>
      <c r="C47" s="72">
        <f>$H$36*0.11+$B$49</f>
        <v>40070.218201992022</v>
      </c>
      <c r="D47" s="1"/>
      <c r="E47" s="1"/>
      <c r="F47" s="1"/>
      <c r="I47" s="2">
        <f t="shared" si="40"/>
        <v>10</v>
      </c>
      <c r="J47" s="11">
        <f t="shared" si="32"/>
        <v>364298.36944343155</v>
      </c>
      <c r="K47" s="11">
        <f t="shared" si="41"/>
        <v>3642.9836944343156</v>
      </c>
      <c r="L47" s="24">
        <f t="shared" si="49"/>
        <v>40070.218201992022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H'!$B$264:$AV$384, 7)</f>
        <v>49.516789915704898</v>
      </c>
      <c r="S47" s="46">
        <f>VLOOKUP(I47, '[1]Lapse Rates'!$A$4:$F$24, 5)</f>
        <v>1.273365E-3</v>
      </c>
      <c r="T47" s="33">
        <f t="shared" si="59"/>
        <v>0.73247336540646191</v>
      </c>
      <c r="U47" s="33">
        <f t="shared" si="50"/>
        <v>3.6269729753681118E-2</v>
      </c>
      <c r="V47" s="39">
        <f t="shared" si="45"/>
        <v>9.3270594694079936E-4</v>
      </c>
      <c r="W47" s="32">
        <f t="shared" si="51"/>
        <v>0.69527092970584004</v>
      </c>
      <c r="X47" s="32"/>
      <c r="Y47" s="5">
        <f t="shared" si="56"/>
        <v>0</v>
      </c>
      <c r="Z47" s="5">
        <f t="shared" si="46"/>
        <v>4.4111670237536815</v>
      </c>
      <c r="AA47" s="5">
        <f t="shared" si="52"/>
        <v>0</v>
      </c>
      <c r="AB47" s="5">
        <f t="shared" si="35"/>
        <v>4.187123167258183</v>
      </c>
      <c r="AC47" s="32"/>
      <c r="AD47" s="5">
        <f t="shared" si="57"/>
        <v>253286.06601325623</v>
      </c>
      <c r="AE47" s="5">
        <f t="shared" si="37"/>
        <v>-2532.8606601325623</v>
      </c>
      <c r="AF47" s="5">
        <f t="shared" si="37"/>
        <v>-27859.657862814867</v>
      </c>
      <c r="AG47" s="5">
        <f t="shared" si="60"/>
        <v>-21842.683079829625</v>
      </c>
      <c r="AH47" s="5">
        <f>SUM(AD47:AG47)</f>
        <v>201050.86441047917</v>
      </c>
      <c r="AI47" s="42">
        <f t="shared" si="55"/>
        <v>0</v>
      </c>
      <c r="AJ47" s="42">
        <f t="shared" si="58"/>
        <v>24599.322180626463</v>
      </c>
      <c r="AK47" s="42">
        <f t="shared" si="53"/>
        <v>225650.18659110565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364298.36944343155</v>
      </c>
      <c r="K48" s="11">
        <f t="shared" si="41"/>
        <v>3642.9836944343156</v>
      </c>
      <c r="L48" s="24">
        <f t="shared" si="49"/>
        <v>40070.218201992022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H'!$B$264:$AV$384, 7)</f>
        <v>55.075513061653588</v>
      </c>
      <c r="S48" s="46">
        <f>VLOOKUP(I48, '[1]Lapse Rates'!$A$4:$F$24, 5)</f>
        <v>1.2241776999999999E-3</v>
      </c>
      <c r="T48" s="33">
        <f t="shared" si="59"/>
        <v>0.69527092970584004</v>
      </c>
      <c r="U48" s="33">
        <f t="shared" si="50"/>
        <v>3.8292403170402028E-2</v>
      </c>
      <c r="V48" s="39">
        <f t="shared" si="45"/>
        <v>8.5113516760415683E-4</v>
      </c>
      <c r="W48" s="32">
        <f t="shared" si="51"/>
        <v>0.65612739136783382</v>
      </c>
      <c r="X48" s="31"/>
      <c r="Y48" s="5">
        <f t="shared" si="56"/>
        <v>0</v>
      </c>
      <c r="Z48" s="5">
        <f t="shared" si="46"/>
        <v>4.187123167258183</v>
      </c>
      <c r="AA48" s="5">
        <f t="shared" si="52"/>
        <v>0</v>
      </c>
      <c r="AB48" s="5">
        <f t="shared" si="35"/>
        <v>3.9513894277605921</v>
      </c>
      <c r="AC48" s="32"/>
      <c r="AD48" s="5">
        <f t="shared" si="57"/>
        <v>239026.13882247414</v>
      </c>
      <c r="AE48" s="5">
        <f t="shared" si="37"/>
        <v>-2390.2613882247415</v>
      </c>
      <c r="AF48" s="5">
        <f t="shared" si="37"/>
        <v>-26291.167740412919</v>
      </c>
      <c r="AG48" s="5">
        <f t="shared" si="60"/>
        <v>-23060.795668908042</v>
      </c>
      <c r="AH48" s="5">
        <f t="shared" ref="AH48:AH57" si="61">SUM(AD48:AG48)</f>
        <v>187283.91402492841</v>
      </c>
      <c r="AI48" s="42">
        <f t="shared" si="55"/>
        <v>0</v>
      </c>
      <c r="AJ48" s="42">
        <f t="shared" si="58"/>
        <v>23214.390333082574</v>
      </c>
      <c r="AK48" s="42">
        <f t="shared" ref="AK48:AK57" si="62">SUM(AH48:AJ48)</f>
        <v>210498.304358011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364298.36944343155</v>
      </c>
      <c r="K49" s="11">
        <f t="shared" si="41"/>
        <v>3642.9836944343156</v>
      </c>
      <c r="L49" s="24">
        <f t="shared" si="49"/>
        <v>40070.218201992022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H'!$B$264:$AV$384, 7)</f>
        <v>61.403900004221725</v>
      </c>
      <c r="S49" s="46">
        <f>VLOOKUP(I49, '[1]Lapse Rates'!$A$4:$F$24, 5)</f>
        <v>1.0124068E-3</v>
      </c>
      <c r="T49" s="33">
        <f t="shared" si="59"/>
        <v>0.65612739136783382</v>
      </c>
      <c r="U49" s="33">
        <f t="shared" si="50"/>
        <v>4.0288780729581322E-2</v>
      </c>
      <c r="V49" s="39">
        <f t="shared" si="45"/>
        <v>6.6426783268705631E-4</v>
      </c>
      <c r="W49" s="32">
        <f t="shared" si="51"/>
        <v>0.61517434280556549</v>
      </c>
      <c r="X49" s="31"/>
      <c r="Y49" s="5">
        <f t="shared" si="56"/>
        <v>0</v>
      </c>
      <c r="Z49" s="5">
        <f t="shared" si="46"/>
        <v>3.9513894277605921</v>
      </c>
      <c r="AA49" s="5">
        <f t="shared" si="52"/>
        <v>0</v>
      </c>
      <c r="AB49" s="5">
        <f t="shared" si="35"/>
        <v>3.7047582929345291</v>
      </c>
      <c r="AC49" s="32"/>
      <c r="AD49" s="5">
        <f t="shared" si="57"/>
        <v>224107.0100075021</v>
      </c>
      <c r="AE49" s="5">
        <f t="shared" si="37"/>
        <v>-2241.0701000750209</v>
      </c>
      <c r="AF49" s="5">
        <f t="shared" si="37"/>
        <v>-24650.17014848605</v>
      </c>
      <c r="AG49" s="5">
        <f t="shared" si="60"/>
        <v>-24263.072129995031</v>
      </c>
      <c r="AH49" s="5">
        <f t="shared" si="61"/>
        <v>172952.69762894601</v>
      </c>
      <c r="AI49" s="42">
        <f t="shared" si="55"/>
        <v>0</v>
      </c>
      <c r="AJ49" s="42">
        <f t="shared" si="58"/>
        <v>21765.436336221464</v>
      </c>
      <c r="AK49" s="42">
        <f t="shared" si="62"/>
        <v>194718.13396516748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364298.36944343155</v>
      </c>
      <c r="K50" s="11">
        <f t="shared" si="41"/>
        <v>3642.9836944343156</v>
      </c>
      <c r="L50" s="24">
        <f t="shared" si="49"/>
        <v>40070.218201992022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H'!$B$264:$AV$384, 7)</f>
        <v>68.651152568807163</v>
      </c>
      <c r="S50" s="46">
        <f>VLOOKUP(I50, '[1]Lapse Rates'!$A$4:$F$24, 5)</f>
        <v>8.7385670000000003E-4</v>
      </c>
      <c r="T50" s="33">
        <f t="shared" si="59"/>
        <v>0.61517434280556549</v>
      </c>
      <c r="U50" s="33">
        <f t="shared" si="50"/>
        <v>4.2232427664360556E-2</v>
      </c>
      <c r="V50" s="39">
        <f t="shared" si="45"/>
        <v>5.3757422112874018E-4</v>
      </c>
      <c r="W50" s="32">
        <f t="shared" si="51"/>
        <v>0.57240434092007619</v>
      </c>
      <c r="X50" s="31"/>
      <c r="Y50" s="5">
        <f t="shared" si="56"/>
        <v>0</v>
      </c>
      <c r="Z50" s="5">
        <f t="shared" si="46"/>
        <v>3.7047582929345291</v>
      </c>
      <c r="AA50" s="5">
        <f t="shared" si="52"/>
        <v>0</v>
      </c>
      <c r="AB50" s="5">
        <f t="shared" si="35"/>
        <v>3.4471849382795656</v>
      </c>
      <c r="AC50" s="32"/>
      <c r="AD50" s="5">
        <f t="shared" si="57"/>
        <v>208525.96805952585</v>
      </c>
      <c r="AE50" s="5">
        <f t="shared" si="37"/>
        <v>-2085.2596805952585</v>
      </c>
      <c r="AF50" s="5">
        <f t="shared" si="37"/>
        <v>-22936.366840434883</v>
      </c>
      <c r="AG50" s="5">
        <f t="shared" si="60"/>
        <v>-25433.592679880192</v>
      </c>
      <c r="AH50" s="5">
        <f t="shared" si="61"/>
        <v>158070.74885861555</v>
      </c>
      <c r="AI50" s="42">
        <f t="shared" si="55"/>
        <v>0</v>
      </c>
      <c r="AJ50" s="42">
        <f t="shared" si="58"/>
        <v>20252.19692876163</v>
      </c>
      <c r="AK50" s="42">
        <f t="shared" si="62"/>
        <v>178322.94578737719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364298.36944343155</v>
      </c>
      <c r="K51" s="11">
        <f t="shared" si="41"/>
        <v>3642.9836944343156</v>
      </c>
      <c r="L51" s="24">
        <f t="shared" si="49"/>
        <v>40070.218201992022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H'!$B$264:$AV$384, 7)</f>
        <v>76.659987114440611</v>
      </c>
      <c r="S51" s="46">
        <f>VLOOKUP(I51, '[1]Lapse Rates'!$A$4:$F$24, 5)</f>
        <v>8.3940749999999998E-4</v>
      </c>
      <c r="T51" s="33">
        <f t="shared" si="59"/>
        <v>0.57240434092007619</v>
      </c>
      <c r="U51" s="33">
        <f t="shared" si="50"/>
        <v>4.3880509399182914E-2</v>
      </c>
      <c r="V51" s="39">
        <f t="shared" si="45"/>
        <v>4.8048049680086887E-4</v>
      </c>
      <c r="W51" s="32">
        <f t="shared" si="51"/>
        <v>0.52804335102409239</v>
      </c>
      <c r="X51" s="31"/>
      <c r="Y51" s="5">
        <f t="shared" si="56"/>
        <v>0</v>
      </c>
      <c r="Z51" s="5">
        <f t="shared" si="46"/>
        <v>3.4471849382795656</v>
      </c>
      <c r="AA51" s="5">
        <f t="shared" si="52"/>
        <v>0</v>
      </c>
      <c r="AB51" s="5">
        <f t="shared" si="35"/>
        <v>3.1800301924388812</v>
      </c>
      <c r="AC51" s="32"/>
      <c r="AD51" s="5">
        <f t="shared" si="57"/>
        <v>192365.33177352243</v>
      </c>
      <c r="AE51" s="5">
        <f t="shared" si="37"/>
        <v>-1923.6533177352242</v>
      </c>
      <c r="AF51" s="5">
        <f t="shared" si="37"/>
        <v>-21158.81229564645</v>
      </c>
      <c r="AG51" s="5">
        <f t="shared" si="60"/>
        <v>-26426.115294960528</v>
      </c>
      <c r="AH51" s="5">
        <f t="shared" si="61"/>
        <v>142856.75086518025</v>
      </c>
      <c r="AI51" s="42">
        <f t="shared" si="55"/>
        <v>0</v>
      </c>
      <c r="AJ51" s="42">
        <f t="shared" si="58"/>
        <v>18682.666825355172</v>
      </c>
      <c r="AK51" s="42">
        <f t="shared" si="62"/>
        <v>161539.41769053543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364298.36944343155</v>
      </c>
      <c r="K52" s="11">
        <f t="shared" si="41"/>
        <v>3642.9836944343156</v>
      </c>
      <c r="L52" s="24">
        <f t="shared" si="49"/>
        <v>40070.218201992022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H'!$B$264:$AV$384, 7)</f>
        <v>85.463898552147256</v>
      </c>
      <c r="S52" s="46">
        <f>VLOOKUP(I52, '[1]Lapse Rates'!$A$4:$F$24, 5)</f>
        <v>7.2940090000000004E-4</v>
      </c>
      <c r="T52" s="33">
        <f t="shared" si="59"/>
        <v>0.52804335102409239</v>
      </c>
      <c r="U52" s="33">
        <f t="shared" si="50"/>
        <v>4.5128643383058914E-2</v>
      </c>
      <c r="V52" s="39">
        <f t="shared" si="45"/>
        <v>3.8515529547598893E-4</v>
      </c>
      <c r="W52" s="32">
        <f t="shared" si="51"/>
        <v>0.4825295523455575</v>
      </c>
      <c r="X52" s="31"/>
      <c r="Y52" s="5">
        <f t="shared" si="56"/>
        <v>0</v>
      </c>
      <c r="Z52" s="5">
        <f t="shared" si="46"/>
        <v>3.1800301924388812</v>
      </c>
      <c r="AA52" s="5">
        <f t="shared" si="52"/>
        <v>0</v>
      </c>
      <c r="AB52" s="5">
        <f t="shared" si="35"/>
        <v>2.9059328977951275</v>
      </c>
      <c r="AC52" s="32"/>
      <c r="AD52" s="5">
        <f t="shared" si="57"/>
        <v>175784.72912775556</v>
      </c>
      <c r="AE52" s="5">
        <f t="shared" si="37"/>
        <v>-1757.8472912775555</v>
      </c>
      <c r="AF52" s="5">
        <f t="shared" si="37"/>
        <v>-19335.064451396021</v>
      </c>
      <c r="AG52" s="5">
        <f t="shared" si="60"/>
        <v>-27177.777775936185</v>
      </c>
      <c r="AH52" s="5">
        <f t="shared" si="61"/>
        <v>127514.03960914581</v>
      </c>
      <c r="AI52" s="42">
        <f t="shared" si="55"/>
        <v>0</v>
      </c>
      <c r="AJ52" s="42">
        <f t="shared" si="58"/>
        <v>17072.349069120373</v>
      </c>
      <c r="AK52" s="42">
        <f t="shared" si="62"/>
        <v>144586.38867826617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364298.36944343155</v>
      </c>
      <c r="K53" s="11">
        <f t="shared" si="41"/>
        <v>3642.9836944343156</v>
      </c>
      <c r="L53" s="24">
        <f t="shared" si="49"/>
        <v>40070.218201992022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H'!$B$264:$AV$384, 7)</f>
        <v>94.939278693497499</v>
      </c>
      <c r="S53" s="46">
        <f>VLOOKUP(I53, '[1]Lapse Rates'!$A$4:$F$24, 5)</f>
        <v>6.1234970000000001E-4</v>
      </c>
      <c r="T53" s="33">
        <f t="shared" si="59"/>
        <v>0.4825295523455575</v>
      </c>
      <c r="U53" s="33">
        <f t="shared" si="50"/>
        <v>4.5811007647983473E-2</v>
      </c>
      <c r="V53" s="39">
        <f t="shared" si="45"/>
        <v>2.9547682661993643E-4</v>
      </c>
      <c r="W53" s="32">
        <f t="shared" si="51"/>
        <v>0.43642306787095408</v>
      </c>
      <c r="X53" s="31"/>
      <c r="Y53" s="5">
        <f t="shared" si="56"/>
        <v>0</v>
      </c>
      <c r="Z53" s="5">
        <f t="shared" si="46"/>
        <v>2.9059328977951275</v>
      </c>
      <c r="AA53" s="5">
        <f t="shared" si="52"/>
        <v>0</v>
      </c>
      <c r="AB53" s="5">
        <f t="shared" si="35"/>
        <v>2.6282662774085681</v>
      </c>
      <c r="AC53" s="32"/>
      <c r="AD53" s="5">
        <f t="shared" si="57"/>
        <v>158988.21201288863</v>
      </c>
      <c r="AE53" s="5">
        <f t="shared" si="37"/>
        <v>-1589.8821201288863</v>
      </c>
      <c r="AF53" s="5">
        <f t="shared" si="37"/>
        <v>-17487.567557971903</v>
      </c>
      <c r="AG53" s="5">
        <f t="shared" si="60"/>
        <v>-27588.717324837438</v>
      </c>
      <c r="AH53" s="5">
        <f t="shared" si="61"/>
        <v>112322.04500995041</v>
      </c>
      <c r="AI53" s="42">
        <f t="shared" si="55"/>
        <v>0</v>
      </c>
      <c r="AJ53" s="42">
        <f t="shared" si="58"/>
        <v>15441.061234497005</v>
      </c>
      <c r="AK53" s="42">
        <f t="shared" si="62"/>
        <v>127763.10624444741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364298.36944343155</v>
      </c>
      <c r="K54" s="11">
        <f t="shared" si="41"/>
        <v>3642.9836944343156</v>
      </c>
      <c r="L54" s="24">
        <f t="shared" si="49"/>
        <v>40070.218201992022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H'!$B$264:$AV$384, 7)</f>
        <v>105.2171754547456</v>
      </c>
      <c r="S54" s="46">
        <f>VLOOKUP(I54, '[1]Lapse Rates'!$A$4:$F$24, 5)</f>
        <v>4.6742110000000002E-4</v>
      </c>
      <c r="T54" s="33">
        <f t="shared" si="59"/>
        <v>0.43642306787095408</v>
      </c>
      <c r="U54" s="33">
        <f t="shared" si="50"/>
        <v>4.5919202504676529E-2</v>
      </c>
      <c r="V54" s="39">
        <f t="shared" si="45"/>
        <v>2.0399335044961602E-4</v>
      </c>
      <c r="W54" s="32">
        <f t="shared" si="51"/>
        <v>0.39029987201582794</v>
      </c>
      <c r="X54" s="31"/>
      <c r="Y54" s="5">
        <f t="shared" si="56"/>
        <v>0</v>
      </c>
      <c r="Z54" s="5">
        <f t="shared" si="46"/>
        <v>2.6282662774085681</v>
      </c>
      <c r="AA54" s="5">
        <f t="shared" si="52"/>
        <v>0</v>
      </c>
      <c r="AB54" s="5">
        <f t="shared" si="35"/>
        <v>2.3504990162422006</v>
      </c>
      <c r="AC54" s="32"/>
      <c r="AD54" s="5">
        <f t="shared" si="57"/>
        <v>142185.60696934615</v>
      </c>
      <c r="AE54" s="5">
        <f t="shared" si="37"/>
        <v>-1421.8560696934614</v>
      </c>
      <c r="AF54" s="5">
        <f t="shared" si="37"/>
        <v>-15639.401035883786</v>
      </c>
      <c r="AG54" s="5">
        <f t="shared" si="60"/>
        <v>-27653.875405188843</v>
      </c>
      <c r="AH54" s="5">
        <f t="shared" si="61"/>
        <v>97470.474458580065</v>
      </c>
      <c r="AI54" s="42">
        <f t="shared" si="55"/>
        <v>0</v>
      </c>
      <c r="AJ54" s="42">
        <f t="shared" si="58"/>
        <v>13809.181796177743</v>
      </c>
      <c r="AK54" s="42">
        <f t="shared" si="62"/>
        <v>111279.65625475781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364298.36944343155</v>
      </c>
      <c r="K55" s="11">
        <f t="shared" si="41"/>
        <v>3642.9836944343156</v>
      </c>
      <c r="L55" s="24">
        <f t="shared" si="49"/>
        <v>40070.218201992022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H'!$B$264:$AV$384, 7)</f>
        <v>116.6531716424965</v>
      </c>
      <c r="S55" s="46">
        <f>VLOOKUP(I55, '[1]Lapse Rates'!$A$4:$F$24, 5)</f>
        <v>4.0205260000000001E-4</v>
      </c>
      <c r="T55" s="33">
        <f t="shared" si="59"/>
        <v>0.39029987201582794</v>
      </c>
      <c r="U55" s="33">
        <f t="shared" si="50"/>
        <v>4.5529717962306801E-2</v>
      </c>
      <c r="V55" s="39">
        <f t="shared" si="45"/>
        <v>1.5692107832363086E-4</v>
      </c>
      <c r="W55" s="32">
        <f t="shared" si="51"/>
        <v>0.34461323297519753</v>
      </c>
      <c r="X55" s="31"/>
      <c r="Y55" s="5">
        <f t="shared" si="56"/>
        <v>0</v>
      </c>
      <c r="Z55" s="5">
        <f t="shared" si="56"/>
        <v>2.3504990162422006</v>
      </c>
      <c r="AA55" s="5">
        <f t="shared" si="52"/>
        <v>0</v>
      </c>
      <c r="AB55" s="5">
        <f t="shared" si="35"/>
        <v>2.0753608268142023</v>
      </c>
      <c r="AC55" s="32"/>
      <c r="AD55" s="5">
        <f t="shared" si="57"/>
        <v>125542.03886149386</v>
      </c>
      <c r="AE55" s="5">
        <f t="shared" si="37"/>
        <v>-1255.4203886149385</v>
      </c>
      <c r="AF55" s="5">
        <f t="shared" si="37"/>
        <v>-13808.727440610077</v>
      </c>
      <c r="AG55" s="5">
        <f t="shared" si="60"/>
        <v>-27419.316518722062</v>
      </c>
      <c r="AH55" s="5">
        <f t="shared" si="61"/>
        <v>83058.574513546788</v>
      </c>
      <c r="AI55" s="42">
        <f t="shared" si="55"/>
        <v>0</v>
      </c>
      <c r="AJ55" s="42">
        <f t="shared" si="58"/>
        <v>12192.747856142916</v>
      </c>
      <c r="AK55" s="42">
        <f t="shared" si="62"/>
        <v>95251.322369689704</v>
      </c>
    </row>
    <row r="56" spans="1:37" ht="15" x14ac:dyDescent="0.2">
      <c r="I56" s="2">
        <f t="shared" si="40"/>
        <v>19</v>
      </c>
      <c r="J56" s="11">
        <f t="shared" si="32"/>
        <v>364298.36944343155</v>
      </c>
      <c r="K56" s="11">
        <f t="shared" si="41"/>
        <v>3642.9836944343156</v>
      </c>
      <c r="L56" s="24">
        <f t="shared" si="49"/>
        <v>40070.218201992022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H'!$B$264:$AV$384, 7)</f>
        <v>129.35831108370238</v>
      </c>
      <c r="S56" s="46">
        <f>VLOOKUP(I56, '[1]Lapse Rates'!$A$4:$F$24, 5)</f>
        <v>3.3283375800000001E-2</v>
      </c>
      <c r="T56" s="33">
        <f t="shared" si="59"/>
        <v>0.34461323297519753</v>
      </c>
      <c r="U56" s="33">
        <f t="shared" si="50"/>
        <v>4.4578585794766007E-2</v>
      </c>
      <c r="V56" s="39">
        <f t="shared" si="45"/>
        <v>1.1469891738766452E-2</v>
      </c>
      <c r="W56" s="32">
        <f t="shared" si="51"/>
        <v>0.28856475544166504</v>
      </c>
      <c r="X56" s="31"/>
      <c r="Y56" s="5">
        <f t="shared" si="56"/>
        <v>0</v>
      </c>
      <c r="Z56" s="5">
        <f t="shared" si="56"/>
        <v>2.0753608268142023</v>
      </c>
      <c r="AA56" s="5">
        <f t="shared" si="52"/>
        <v>0</v>
      </c>
      <c r="AB56" s="5">
        <f t="shared" si="35"/>
        <v>1.7378206410487849</v>
      </c>
      <c r="AC56" s="32"/>
      <c r="AD56" s="5">
        <f t="shared" si="57"/>
        <v>105123.66988624117</v>
      </c>
      <c r="AE56" s="5">
        <f t="shared" si="37"/>
        <v>-1051.2366988624117</v>
      </c>
      <c r="AF56" s="5">
        <f t="shared" si="37"/>
        <v>-11562.852715951984</v>
      </c>
      <c r="AG56" s="5">
        <f t="shared" si="60"/>
        <v>-26846.517144596139</v>
      </c>
      <c r="AH56" s="5">
        <f t="shared" si="61"/>
        <v>65663.063326830626</v>
      </c>
      <c r="AI56" s="42">
        <f t="shared" si="55"/>
        <v>0</v>
      </c>
      <c r="AJ56" s="42">
        <f t="shared" si="58"/>
        <v>10209.709288578968</v>
      </c>
      <c r="AK56" s="42">
        <f t="shared" si="62"/>
        <v>75872.772615409602</v>
      </c>
    </row>
    <row r="57" spans="1:37" ht="15" x14ac:dyDescent="0.2">
      <c r="I57" s="2">
        <f t="shared" si="40"/>
        <v>20</v>
      </c>
      <c r="J57" s="11">
        <f t="shared" si="32"/>
        <v>364298.36944343155</v>
      </c>
      <c r="K57" s="11">
        <f t="shared" si="41"/>
        <v>3642.9836944343156</v>
      </c>
      <c r="L57" s="24">
        <f t="shared" si="49"/>
        <v>40070.218201992022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H'!$B$264:$AV$384, 7)</f>
        <v>143.52815376722603</v>
      </c>
      <c r="S57" s="46">
        <f>VLOOKUP(I57, '[1]Lapse Rates'!$A$4:$F$24, 5)</f>
        <v>0</v>
      </c>
      <c r="T57" s="33">
        <f t="shared" si="59"/>
        <v>0.28856475544166504</v>
      </c>
      <c r="U57" s="33">
        <f t="shared" si="50"/>
        <v>4.1417166590833276E-2</v>
      </c>
      <c r="V57" s="39">
        <f t="shared" si="45"/>
        <v>0</v>
      </c>
      <c r="W57" s="32">
        <f t="shared" si="51"/>
        <v>0.24714758885083177</v>
      </c>
      <c r="X57" s="31"/>
      <c r="Y57" s="5">
        <f t="shared" si="56"/>
        <v>0</v>
      </c>
      <c r="Z57" s="5">
        <f t="shared" si="56"/>
        <v>1.7378206410487849</v>
      </c>
      <c r="AA57" s="5">
        <f t="shared" si="52"/>
        <v>0</v>
      </c>
      <c r="AB57" s="5">
        <f t="shared" si="35"/>
        <v>1.4883944528604756</v>
      </c>
      <c r="AC57" s="32"/>
      <c r="AD57" s="5">
        <f t="shared" si="57"/>
        <v>90035.463630233644</v>
      </c>
      <c r="AE57" s="5">
        <f t="shared" si="37"/>
        <v>-900.35463630233642</v>
      </c>
      <c r="AF57" s="5">
        <f t="shared" si="37"/>
        <v>-9903.2578133490388</v>
      </c>
      <c r="AG57" s="5">
        <f t="shared" si="60"/>
        <v>-24942.618818830932</v>
      </c>
      <c r="AH57" s="5">
        <f t="shared" si="61"/>
        <v>54289.232361751347</v>
      </c>
      <c r="AI57" s="42">
        <f t="shared" si="55"/>
        <v>0</v>
      </c>
      <c r="AJ57" s="42">
        <f t="shared" si="58"/>
        <v>8744.3246725095487</v>
      </c>
      <c r="AK57" s="42">
        <f t="shared" si="62"/>
        <v>63033.557034260899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5099328.1558713876</v>
      </c>
      <c r="AE60" s="21">
        <f t="shared" ref="AE60:AK60" si="63">SUM(AE37:AE57)</f>
        <v>-189516.79148459819</v>
      </c>
      <c r="AF60" s="21">
        <f t="shared" si="63"/>
        <v>-532739.762502664</v>
      </c>
      <c r="AG60" s="21">
        <f t="shared" si="63"/>
        <v>-434745.98311834288</v>
      </c>
      <c r="AH60" s="21">
        <f t="shared" si="63"/>
        <v>3942325.6187657821</v>
      </c>
      <c r="AI60" s="21">
        <f t="shared" si="63"/>
        <v>0</v>
      </c>
      <c r="AJ60" s="21">
        <f t="shared" si="63"/>
        <v>460218.01644563477</v>
      </c>
      <c r="AK60" s="21">
        <f t="shared" si="63"/>
        <v>4402543.6352114175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2755761.5992026064</v>
      </c>
      <c r="AE62" s="21">
        <f t="shared" ref="AE62:AK62" si="64">AE37+NPV($D$6,AE38:AE57)</f>
        <v>-166398.52414467203</v>
      </c>
      <c r="AF62" s="21">
        <f t="shared" si="64"/>
        <v>-278455.33675074729</v>
      </c>
      <c r="AG62" s="21">
        <f t="shared" si="64"/>
        <v>-166231.35739176543</v>
      </c>
      <c r="AH62" s="21">
        <f t="shared" si="64"/>
        <v>2144676.380915422</v>
      </c>
      <c r="AI62" s="21">
        <f t="shared" si="64"/>
        <v>0</v>
      </c>
      <c r="AJ62" s="21">
        <f t="shared" si="64"/>
        <v>232577.96497888069</v>
      </c>
      <c r="AK62" s="21">
        <f t="shared" si="64"/>
        <v>2377254.3458943018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3917194.685341869</v>
      </c>
      <c r="AE64" s="21">
        <f t="shared" ref="AE64:AK64" si="65">AE37+NPV($D$7,AE38:AE57)</f>
        <v>-177820.32278763433</v>
      </c>
      <c r="AF64" s="21">
        <f t="shared" si="65"/>
        <v>-404086.96243766451</v>
      </c>
      <c r="AG64" s="21">
        <f t="shared" si="65"/>
        <v>-291457.36865526281</v>
      </c>
      <c r="AH64" s="21">
        <f t="shared" si="65"/>
        <v>3043830.0314613078</v>
      </c>
      <c r="AI64" s="21">
        <f t="shared" si="65"/>
        <v>0</v>
      </c>
      <c r="AJ64" s="21">
        <f t="shared" si="65"/>
        <v>345396.08335713035</v>
      </c>
      <c r="AK64" s="21">
        <f t="shared" si="65"/>
        <v>3389226.1148184384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381372.6007137901</v>
      </c>
    </row>
    <row r="69" spans="1:39" x14ac:dyDescent="0.15">
      <c r="G69" s="49" t="s">
        <v>111</v>
      </c>
      <c r="I69" s="1">
        <v>0</v>
      </c>
      <c r="J69" s="11">
        <f>H$68</f>
        <v>381372.6007137901</v>
      </c>
      <c r="K69" s="11">
        <f>J69*$C$10</f>
        <v>152549.04028551604</v>
      </c>
      <c r="L69" s="24">
        <f>$C$78</f>
        <v>53387.592623672586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381372.6007137901</v>
      </c>
      <c r="AE69" s="5">
        <f>-$W69*K69</f>
        <v>-152549.04028551604</v>
      </c>
      <c r="AF69" s="5">
        <f>-$W69*L69</f>
        <v>-53387.592623672586</v>
      </c>
      <c r="AG69" s="5"/>
      <c r="AH69" s="5">
        <f>SUM(AD69:AG69)</f>
        <v>175435.96780460147</v>
      </c>
      <c r="AI69" s="42">
        <f>Y69-AA69</f>
        <v>0</v>
      </c>
      <c r="AJ69" s="42"/>
      <c r="AK69" s="42">
        <f>SUM(AH69:AJ69)</f>
        <v>175435.96780460147</v>
      </c>
      <c r="AL69" s="6" t="s">
        <v>39</v>
      </c>
      <c r="AM69" s="36">
        <f>AK96</f>
        <v>3586131.2368106428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381372.6007137901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H'!$B$264:$AV$384, 10)</f>
        <v>21.837744819061349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2.1837744819061349E-2</v>
      </c>
      <c r="V70" s="39">
        <f>MIN(S70*T70,T70-U70)</f>
        <v>2.3220462500000002E-3</v>
      </c>
      <c r="W70" s="32">
        <f>T70-SUM(U70:V70)</f>
        <v>0.9758402089309387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5.8767927318427029</v>
      </c>
      <c r="AC70" s="32"/>
      <c r="AD70" s="5">
        <f t="shared" ref="AD70:AD72" si="74">$W70*J70</f>
        <v>372158.71836108039</v>
      </c>
      <c r="AE70" s="5">
        <f t="shared" ref="AE70:AF89" si="75">-$W70*K70</f>
        <v>0</v>
      </c>
      <c r="AF70" s="5">
        <f t="shared" si="75"/>
        <v>0</v>
      </c>
      <c r="AG70" s="5">
        <f>-U70*M70</f>
        <v>-13151.323224638498</v>
      </c>
      <c r="AH70" s="5">
        <f t="shared" ref="AH70:AH78" si="76">SUM(AD70:AG70)</f>
        <v>359007.39513644192</v>
      </c>
      <c r="AI70" s="42">
        <f>-M70*$W69*(N70-N69)/1000</f>
        <v>0</v>
      </c>
      <c r="AJ70" s="42">
        <f>$D$6*SUM(Y70:Z70,AD70:AE70)</f>
        <v>36509.361057870985</v>
      </c>
      <c r="AK70" s="42">
        <f t="shared" ref="AK70" si="77">SUM(AH70:AJ70)</f>
        <v>395516.75619431288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381372.6007137901</v>
      </c>
      <c r="K71" s="11">
        <f t="shared" ref="K71:K89" si="79">J71*$C$11</f>
        <v>3813.726007137901</v>
      </c>
      <c r="L71" s="24">
        <f>$C$79</f>
        <v>41946.414602258883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H'!$B$264:$AV$384, 10)</f>
        <v>23.766454970617207</v>
      </c>
      <c r="S71" s="46">
        <f>VLOOKUP(I71, '[1]Lapse Rates'!$A$4:$F$24, 5)</f>
        <v>2.1348066000000001E-3</v>
      </c>
      <c r="T71" s="33">
        <f t="shared" ref="T71:T73" si="80">W70</f>
        <v>0.9758402089309387</v>
      </c>
      <c r="U71" s="33">
        <f>T71*R71/1000</f>
        <v>2.319226238407484E-2</v>
      </c>
      <c r="V71" s="39">
        <f t="shared" ref="V71:V89" si="81">MIN(S71*T71,T71-U71)</f>
        <v>2.083230118571147E-3</v>
      </c>
      <c r="W71" s="32">
        <f>T71-SUM(U71:V71)</f>
        <v>0.95056471642829277</v>
      </c>
      <c r="X71" s="32"/>
      <c r="Y71" s="5">
        <f t="shared" ref="Y71:Z86" si="82">AA70</f>
        <v>0</v>
      </c>
      <c r="Z71" s="5">
        <f t="shared" si="82"/>
        <v>5.8767927318427029</v>
      </c>
      <c r="AA71" s="5">
        <f>O71*W71</f>
        <v>0</v>
      </c>
      <c r="AB71" s="5">
        <f t="shared" si="73"/>
        <v>5.7245763860989429</v>
      </c>
      <c r="AC71" s="32"/>
      <c r="AD71" s="5">
        <f t="shared" si="74"/>
        <v>362519.33805102442</v>
      </c>
      <c r="AE71" s="5">
        <f t="shared" si="75"/>
        <v>-3625.193380510244</v>
      </c>
      <c r="AF71" s="5">
        <f t="shared" si="75"/>
        <v>-39872.781701579814</v>
      </c>
      <c r="AG71" s="5">
        <f t="shared" ref="AG71:AG74" si="83">-U71*M71</f>
        <v>-13967.052983299007</v>
      </c>
      <c r="AH71" s="5">
        <f t="shared" si="76"/>
        <v>305054.30998563534</v>
      </c>
      <c r="AI71" s="42">
        <f>-M71*($W70*N71-$W69*N70)/1000</f>
        <v>0</v>
      </c>
      <c r="AJ71" s="42">
        <f t="shared" ref="AJ71:AJ72" si="84">$D$6*SUM(Y71:Z71,AD71:AE71)</f>
        <v>35208.092105544434</v>
      </c>
      <c r="AK71" s="42">
        <f>SUM(AH71:AJ71)</f>
        <v>340262.40209117974</v>
      </c>
      <c r="AL71" s="48" t="s">
        <v>59</v>
      </c>
      <c r="AM71" s="54">
        <f>AK96/AD96</f>
        <v>0.86985392750010282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381372.6007137901</v>
      </c>
      <c r="K72" s="11">
        <f t="shared" si="79"/>
        <v>3813.726007137901</v>
      </c>
      <c r="L72" s="24">
        <f t="shared" ref="L72:L89" si="85">$C$79</f>
        <v>41946.414602258883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H'!$B$264:$AV$384, 10)</f>
        <v>25.799549266194639</v>
      </c>
      <c r="S72" s="46">
        <f>VLOOKUP(I72, '[1]Lapse Rates'!$A$4:$F$24, 5)</f>
        <v>2.1304430000000001E-3</v>
      </c>
      <c r="T72" s="33">
        <f t="shared" si="80"/>
        <v>0.95056471642829277</v>
      </c>
      <c r="U72" s="33">
        <f t="shared" ref="U72:U89" si="86">T72*R72/1000</f>
        <v>2.4524141232198076E-2</v>
      </c>
      <c r="V72" s="39">
        <f t="shared" si="81"/>
        <v>2.0251239461616414E-3</v>
      </c>
      <c r="W72" s="32">
        <f t="shared" ref="W72:W89" si="87">T72-SUM(U72:V72)</f>
        <v>0.92401545124993301</v>
      </c>
      <c r="X72" s="32"/>
      <c r="Y72" s="5">
        <f t="shared" si="82"/>
        <v>0</v>
      </c>
      <c r="Z72" s="5">
        <f t="shared" si="82"/>
        <v>5.7245763860989429</v>
      </c>
      <c r="AA72" s="5">
        <f t="shared" ref="AA72:AA89" si="88">O72*W72</f>
        <v>0</v>
      </c>
      <c r="AB72" s="5">
        <f t="shared" si="73"/>
        <v>5.5646890119079586</v>
      </c>
      <c r="AC72" s="32"/>
      <c r="AD72" s="5">
        <f t="shared" si="74"/>
        <v>352394.17574291327</v>
      </c>
      <c r="AE72" s="5">
        <f t="shared" si="75"/>
        <v>-3523.9417574291328</v>
      </c>
      <c r="AF72" s="5">
        <f>-$W72*L72</f>
        <v>-38759.135217023024</v>
      </c>
      <c r="AG72" s="5">
        <f t="shared" si="83"/>
        <v>-14769.149050125416</v>
      </c>
      <c r="AH72" s="5">
        <f t="shared" si="76"/>
        <v>295341.94971833564</v>
      </c>
      <c r="AI72" s="42">
        <f>-M72*($W71*N72-$W70*N71)/1000</f>
        <v>0</v>
      </c>
      <c r="AJ72" s="42">
        <f t="shared" si="84"/>
        <v>34224.731534919469</v>
      </c>
      <c r="AK72" s="42">
        <f t="shared" ref="AK72:AK79" si="89">SUM(AH72:AJ72)</f>
        <v>329566.68125325511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381372.6007137901</v>
      </c>
      <c r="K73" s="11">
        <f t="shared" si="79"/>
        <v>3813.726007137901</v>
      </c>
      <c r="L73" s="24">
        <f t="shared" si="85"/>
        <v>41946.414602258883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H'!$B$264:$AV$384, 10)</f>
        <v>27.933492329812545</v>
      </c>
      <c r="S73" s="46">
        <f>VLOOKUP(I73, '[1]Lapse Rates'!$A$4:$F$24, 5)</f>
        <v>1.8971547999999999E-3</v>
      </c>
      <c r="T73" s="33">
        <f t="shared" si="80"/>
        <v>0.92401545124993301</v>
      </c>
      <c r="U73" s="33">
        <f t="shared" si="86"/>
        <v>2.581097852011828E-2</v>
      </c>
      <c r="V73" s="39">
        <f t="shared" si="81"/>
        <v>1.7530003486129764E-3</v>
      </c>
      <c r="W73" s="32">
        <f t="shared" si="87"/>
        <v>0.89645147238120171</v>
      </c>
      <c r="X73" s="32"/>
      <c r="Y73" s="5">
        <f>AA72</f>
        <v>0</v>
      </c>
      <c r="Z73" s="5">
        <f t="shared" si="82"/>
        <v>5.5646890119079586</v>
      </c>
      <c r="AA73" s="5">
        <f t="shared" si="88"/>
        <v>0</v>
      </c>
      <c r="AB73" s="5">
        <f t="shared" si="73"/>
        <v>5.3986907376065876</v>
      </c>
      <c r="AC73" s="32"/>
      <c r="AD73" s="5">
        <f>$W73*J73</f>
        <v>341882.0294357253</v>
      </c>
      <c r="AE73" s="5">
        <f t="shared" si="75"/>
        <v>-3418.8202943572528</v>
      </c>
      <c r="AF73" s="5">
        <f t="shared" si="75"/>
        <v>-37602.925131307318</v>
      </c>
      <c r="AG73" s="5">
        <f t="shared" si="83"/>
        <v>-15544.119783192311</v>
      </c>
      <c r="AH73" s="5">
        <f t="shared" si="76"/>
        <v>285316.16422686842</v>
      </c>
      <c r="AI73" s="42">
        <f t="shared" ref="AI73:AI89" si="91">-M73*($W72*N73-$W71*N72)/1000</f>
        <v>0</v>
      </c>
      <c r="AJ73" s="42">
        <f>$D$6*SUM(Y73:Z73,AD73:AE73)</f>
        <v>33203.786712760273</v>
      </c>
      <c r="AK73" s="42">
        <f t="shared" si="89"/>
        <v>318519.9509396287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381372.6007137901</v>
      </c>
      <c r="K74" s="11">
        <f t="shared" si="79"/>
        <v>3813.726007137901</v>
      </c>
      <c r="L74" s="24">
        <f t="shared" si="85"/>
        <v>41946.414602258883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H'!$B$264:$AV$384, 10)</f>
        <v>30.31850191636148</v>
      </c>
      <c r="S74" s="46">
        <f>VLOOKUP(I74, '[1]Lapse Rates'!$A$4:$F$24, 5)</f>
        <v>1.8563969E-3</v>
      </c>
      <c r="T74" s="33">
        <f>W73</f>
        <v>0.89645147238120171</v>
      </c>
      <c r="U74" s="33">
        <f t="shared" si="86"/>
        <v>2.7179065683314532E-2</v>
      </c>
      <c r="V74" s="39">
        <f t="shared" si="81"/>
        <v>1.6641697343288985E-3</v>
      </c>
      <c r="W74" s="32">
        <f t="shared" si="87"/>
        <v>0.86760823696355827</v>
      </c>
      <c r="X74" s="32"/>
      <c r="Y74" s="5">
        <f t="shared" ref="Y74:Z89" si="92">AA73</f>
        <v>0</v>
      </c>
      <c r="Z74" s="5">
        <f t="shared" si="82"/>
        <v>5.3986907376065876</v>
      </c>
      <c r="AA74" s="5">
        <f t="shared" si="88"/>
        <v>0</v>
      </c>
      <c r="AB74" s="5">
        <f t="shared" si="73"/>
        <v>5.2249884093832675</v>
      </c>
      <c r="AC74" s="32"/>
      <c r="AD74" s="5">
        <f t="shared" ref="AD74:AD88" si="93">$W74*J74</f>
        <v>330882.00973149849</v>
      </c>
      <c r="AE74" s="5">
        <f t="shared" si="75"/>
        <v>-3308.8200973149851</v>
      </c>
      <c r="AF74" s="5">
        <f t="shared" si="75"/>
        <v>-36393.054820008285</v>
      </c>
      <c r="AG74" s="5">
        <f t="shared" si="83"/>
        <v>-16368.021547396827</v>
      </c>
      <c r="AH74" s="5">
        <f t="shared" si="76"/>
        <v>274812.11326677835</v>
      </c>
      <c r="AI74" s="42">
        <f t="shared" si="91"/>
        <v>0</v>
      </c>
      <c r="AJ74" s="42">
        <f t="shared" ref="AJ74:AJ89" si="94">$D$6*SUM(Y74:Z74,AD74:AE74)</f>
        <v>32135.45951467476</v>
      </c>
      <c r="AK74" s="42">
        <f t="shared" si="89"/>
        <v>306947.57278145314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381372.6007137901</v>
      </c>
      <c r="K75" s="11">
        <f t="shared" si="79"/>
        <v>3813.726007137901</v>
      </c>
      <c r="L75" s="24">
        <f t="shared" si="85"/>
        <v>41946.414602258883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H'!$B$264:$AV$384, 10)</f>
        <v>33.338631277247181</v>
      </c>
      <c r="S75" s="46">
        <f>VLOOKUP(I75, '[1]Lapse Rates'!$A$4:$F$24, 5)</f>
        <v>1.7512077999999999E-3</v>
      </c>
      <c r="T75" s="33">
        <f t="shared" ref="T75:T89" si="95">W74</f>
        <v>0.86760823696355827</v>
      </c>
      <c r="U75" s="33">
        <f t="shared" si="86"/>
        <v>2.8924871105230569E-2</v>
      </c>
      <c r="V75" s="39">
        <f t="shared" si="81"/>
        <v>1.5193623119148314E-3</v>
      </c>
      <c r="W75" s="32">
        <f t="shared" si="87"/>
        <v>0.83716400354641285</v>
      </c>
      <c r="X75" s="32"/>
      <c r="Y75" s="5">
        <f t="shared" si="92"/>
        <v>0</v>
      </c>
      <c r="Z75" s="5">
        <f t="shared" si="82"/>
        <v>5.2249884093832675</v>
      </c>
      <c r="AA75" s="5">
        <f t="shared" si="88"/>
        <v>0</v>
      </c>
      <c r="AB75" s="5">
        <f t="shared" si="73"/>
        <v>5.0416444069175261</v>
      </c>
      <c r="AC75" s="32"/>
      <c r="AD75" s="5">
        <f t="shared" si="93"/>
        <v>319271.41325646406</v>
      </c>
      <c r="AE75" s="5">
        <f t="shared" si="75"/>
        <v>-3192.7141325646407</v>
      </c>
      <c r="AF75" s="5">
        <f t="shared" si="75"/>
        <v>-35116.028382844757</v>
      </c>
      <c r="AG75" s="5">
        <f>-U75*M75</f>
        <v>-17419.396200831899</v>
      </c>
      <c r="AH75" s="5">
        <f t="shared" si="76"/>
        <v>263543.27454022272</v>
      </c>
      <c r="AI75" s="42">
        <f t="shared" si="91"/>
        <v>0</v>
      </c>
      <c r="AJ75" s="42">
        <f t="shared" si="94"/>
        <v>31007.832955417492</v>
      </c>
      <c r="AK75" s="42">
        <f t="shared" si="89"/>
        <v>294551.10749564023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381372.6007137901</v>
      </c>
      <c r="K76" s="11">
        <f t="shared" si="79"/>
        <v>3813.726007137901</v>
      </c>
      <c r="L76" s="24">
        <f t="shared" si="85"/>
        <v>41946.414602258883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H'!$B$264:$AV$384, 10)</f>
        <v>36.409512620001024</v>
      </c>
      <c r="S76" s="46">
        <f>VLOOKUP(I76, '[1]Lapse Rates'!$A$4:$F$24, 5)</f>
        <v>1.6267663999999999E-3</v>
      </c>
      <c r="T76" s="33">
        <f t="shared" si="95"/>
        <v>0.83716400354641285</v>
      </c>
      <c r="U76" s="33">
        <f t="shared" si="86"/>
        <v>3.04807333521337E-2</v>
      </c>
      <c r="V76" s="39">
        <f t="shared" si="81"/>
        <v>1.3618702722587852E-3</v>
      </c>
      <c r="W76" s="32">
        <f t="shared" si="87"/>
        <v>0.80532139992202034</v>
      </c>
      <c r="X76" s="32"/>
      <c r="Y76" s="5">
        <f t="shared" si="92"/>
        <v>0</v>
      </c>
      <c r="Z76" s="5">
        <f t="shared" si="82"/>
        <v>5.0416444069175261</v>
      </c>
      <c r="AA76" s="5">
        <f t="shared" si="88"/>
        <v>0</v>
      </c>
      <c r="AB76" s="5">
        <f t="shared" si="73"/>
        <v>4.8498790135363841</v>
      </c>
      <c r="AC76" s="32"/>
      <c r="AD76" s="5">
        <f t="shared" si="93"/>
        <v>307127.51669873117</v>
      </c>
      <c r="AE76" s="5">
        <f t="shared" si="75"/>
        <v>-3071.2751669873114</v>
      </c>
      <c r="AF76" s="5">
        <f t="shared" si="75"/>
        <v>-33780.345329200602</v>
      </c>
      <c r="AG76" s="5">
        <f t="shared" ref="AG76:AG89" si="96">-U76*M76</f>
        <v>-18356.381565922125</v>
      </c>
      <c r="AH76" s="5">
        <f t="shared" si="76"/>
        <v>251919.51463662111</v>
      </c>
      <c r="AI76" s="42">
        <f t="shared" si="91"/>
        <v>0</v>
      </c>
      <c r="AJ76" s="42">
        <f t="shared" si="94"/>
        <v>29828.411879580392</v>
      </c>
      <c r="AK76" s="42">
        <f t="shared" si="89"/>
        <v>281747.92651620152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381372.6007137901</v>
      </c>
      <c r="K77" s="11">
        <f t="shared" si="79"/>
        <v>3813.726007137901</v>
      </c>
      <c r="L77" s="24">
        <f t="shared" si="85"/>
        <v>41946.414602258883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H'!$B$264:$AV$384, 10)</f>
        <v>39.929501948992836</v>
      </c>
      <c r="S77" s="46">
        <f>VLOOKUP(I77, '[1]Lapse Rates'!$A$4:$F$24, 5)</f>
        <v>1.427546E-3</v>
      </c>
      <c r="T77" s="33">
        <f t="shared" si="95"/>
        <v>0.80532139992202034</v>
      </c>
      <c r="U77" s="33">
        <f t="shared" si="86"/>
        <v>3.2156082407751953E-2</v>
      </c>
      <c r="V77" s="39">
        <f t="shared" si="81"/>
        <v>1.1496333431730804E-3</v>
      </c>
      <c r="W77" s="32">
        <f t="shared" si="87"/>
        <v>0.77201568417109534</v>
      </c>
      <c r="X77" s="32"/>
      <c r="Y77" s="5">
        <f t="shared" si="92"/>
        <v>0</v>
      </c>
      <c r="Z77" s="5">
        <f t="shared" si="82"/>
        <v>4.8498790135363841</v>
      </c>
      <c r="AA77" s="5">
        <f t="shared" si="88"/>
        <v>0</v>
      </c>
      <c r="AB77" s="5">
        <f t="shared" si="73"/>
        <v>4.6493023346267455</v>
      </c>
      <c r="AC77" s="32"/>
      <c r="AD77" s="5">
        <f t="shared" si="93"/>
        <v>294425.62926416664</v>
      </c>
      <c r="AE77" s="5">
        <f t="shared" si="75"/>
        <v>-2944.2562926416663</v>
      </c>
      <c r="AF77" s="5">
        <f t="shared" si="75"/>
        <v>-32383.289967687317</v>
      </c>
      <c r="AG77" s="5">
        <f t="shared" si="96"/>
        <v>-19365.325352338052</v>
      </c>
      <c r="AH77" s="5">
        <f t="shared" si="76"/>
        <v>239732.75765149959</v>
      </c>
      <c r="AI77" s="42">
        <f t="shared" si="91"/>
        <v>0</v>
      </c>
      <c r="AJ77" s="42">
        <f t="shared" si="94"/>
        <v>28594.798461637827</v>
      </c>
      <c r="AK77" s="42">
        <f t="shared" si="89"/>
        <v>268327.5561131374</v>
      </c>
    </row>
    <row r="78" spans="1:39" ht="15" x14ac:dyDescent="0.2">
      <c r="A78" s="12"/>
      <c r="B78" s="13">
        <v>1</v>
      </c>
      <c r="C78" s="10">
        <f>$H$68*0.14+$B$81</f>
        <v>53387.592623672586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381372.6007137901</v>
      </c>
      <c r="K78" s="11">
        <f t="shared" si="79"/>
        <v>3813.726007137901</v>
      </c>
      <c r="L78" s="24">
        <f t="shared" si="85"/>
        <v>41946.414602258883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H'!$B$264:$AV$384, 10)</f>
        <v>43.963392715045394</v>
      </c>
      <c r="S78" s="46">
        <f>VLOOKUP(I78, '[1]Lapse Rates'!$A$4:$F$24, 5)</f>
        <v>1.4710299999999999E-3</v>
      </c>
      <c r="T78" s="33">
        <f t="shared" si="95"/>
        <v>0.77201568417109534</v>
      </c>
      <c r="U78" s="33">
        <f t="shared" si="86"/>
        <v>3.3940428705388319E-2</v>
      </c>
      <c r="V78" s="39">
        <f t="shared" si="81"/>
        <v>1.1356582318862063E-3</v>
      </c>
      <c r="W78" s="32">
        <f t="shared" si="87"/>
        <v>0.73693959723382085</v>
      </c>
      <c r="X78" s="32"/>
      <c r="Y78" s="5">
        <f t="shared" si="92"/>
        <v>0</v>
      </c>
      <c r="Z78" s="5">
        <f t="shared" si="82"/>
        <v>4.6493023346267455</v>
      </c>
      <c r="AA78" s="5">
        <f t="shared" si="88"/>
        <v>0</v>
      </c>
      <c r="AB78" s="5">
        <f t="shared" si="73"/>
        <v>4.4380639670252666</v>
      </c>
      <c r="AC78" s="32"/>
      <c r="AD78" s="5">
        <f t="shared" si="93"/>
        <v>281048.57076603523</v>
      </c>
      <c r="AE78" s="5">
        <f t="shared" si="75"/>
        <v>-2810.4857076603525</v>
      </c>
      <c r="AF78" s="5">
        <f t="shared" si="75"/>
        <v>-30911.973882391521</v>
      </c>
      <c r="AG78" s="5">
        <f t="shared" si="96"/>
        <v>-20439.910438817304</v>
      </c>
      <c r="AH78" s="5">
        <f t="shared" si="76"/>
        <v>226886.20073716601</v>
      </c>
      <c r="AI78" s="42">
        <f t="shared" si="91"/>
        <v>0</v>
      </c>
      <c r="AJ78" s="42">
        <f t="shared" si="94"/>
        <v>27295.612240785602</v>
      </c>
      <c r="AK78" s="42">
        <f t="shared" si="89"/>
        <v>254181.8129779516</v>
      </c>
    </row>
    <row r="79" spans="1:39" ht="15" x14ac:dyDescent="0.2">
      <c r="A79" s="12"/>
      <c r="B79" s="70" t="s">
        <v>49</v>
      </c>
      <c r="C79" s="10">
        <f>$H$68*0.11+$B$81</f>
        <v>41946.414602258883</v>
      </c>
      <c r="D79" s="1"/>
      <c r="E79" s="1"/>
      <c r="F79" s="1"/>
      <c r="I79" s="2">
        <f t="shared" si="78"/>
        <v>10</v>
      </c>
      <c r="J79" s="11">
        <f t="shared" si="68"/>
        <v>381372.6007137901</v>
      </c>
      <c r="K79" s="11">
        <f t="shared" si="79"/>
        <v>3813.726007137901</v>
      </c>
      <c r="L79" s="24">
        <f t="shared" si="85"/>
        <v>41946.414602258883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H'!$B$264:$AV$384, 10)</f>
        <v>48.74709888074576</v>
      </c>
      <c r="S79" s="46">
        <f>VLOOKUP(I79, '[1]Lapse Rates'!$A$4:$F$24, 5)</f>
        <v>1.273365E-3</v>
      </c>
      <c r="T79" s="33">
        <f t="shared" si="95"/>
        <v>0.73693959723382085</v>
      </c>
      <c r="U79" s="33">
        <f t="shared" si="86"/>
        <v>3.5923667415494021E-2</v>
      </c>
      <c r="V79" s="39">
        <f t="shared" si="81"/>
        <v>9.3839309023164435E-4</v>
      </c>
      <c r="W79" s="32">
        <f t="shared" si="87"/>
        <v>0.70007753672809514</v>
      </c>
      <c r="X79" s="32"/>
      <c r="Y79" s="5">
        <f t="shared" si="92"/>
        <v>0</v>
      </c>
      <c r="Z79" s="5">
        <f t="shared" si="82"/>
        <v>4.4380639670252666</v>
      </c>
      <c r="AA79" s="5">
        <f t="shared" si="88"/>
        <v>0</v>
      </c>
      <c r="AB79" s="5">
        <f t="shared" si="73"/>
        <v>4.2160699486622404</v>
      </c>
      <c r="AC79" s="32"/>
      <c r="AD79" s="5">
        <f t="shared" si="93"/>
        <v>266990.39088329754</v>
      </c>
      <c r="AE79" s="5">
        <f t="shared" si="75"/>
        <v>-2669.9039088329755</v>
      </c>
      <c r="AF79" s="5">
        <f t="shared" si="75"/>
        <v>-29365.7426093248</v>
      </c>
      <c r="AG79" s="5">
        <f t="shared" si="96"/>
        <v>-21634.274303965547</v>
      </c>
      <c r="AH79" s="5">
        <f>SUM(AD79:AG79)</f>
        <v>213320.47006117419</v>
      </c>
      <c r="AI79" s="42">
        <f t="shared" si="91"/>
        <v>0</v>
      </c>
      <c r="AJ79" s="42">
        <f t="shared" si="94"/>
        <v>25930.275146270142</v>
      </c>
      <c r="AK79" s="42">
        <f t="shared" si="89"/>
        <v>239250.74520744433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381372.6007137901</v>
      </c>
      <c r="K80" s="11">
        <f t="shared" si="79"/>
        <v>3813.726007137901</v>
      </c>
      <c r="L80" s="24">
        <f t="shared" si="85"/>
        <v>41946.414602258883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H'!$B$264:$AV$384, 10)</f>
        <v>54.219417003700421</v>
      </c>
      <c r="S80" s="46">
        <f>VLOOKUP(I80, '[1]Lapse Rates'!$A$4:$F$24, 5)</f>
        <v>1.2241776999999999E-3</v>
      </c>
      <c r="T80" s="33">
        <f t="shared" si="95"/>
        <v>0.70007753672809514</v>
      </c>
      <c r="U80" s="33">
        <f t="shared" si="86"/>
        <v>3.7957795898783987E-2</v>
      </c>
      <c r="V80" s="39">
        <f t="shared" si="81"/>
        <v>8.57019308733465E-4</v>
      </c>
      <c r="W80" s="32">
        <f t="shared" si="87"/>
        <v>0.66126272152057775</v>
      </c>
      <c r="X80" s="31"/>
      <c r="Y80" s="5">
        <f t="shared" si="92"/>
        <v>0</v>
      </c>
      <c r="Z80" s="5">
        <f t="shared" si="82"/>
        <v>4.2160699486622404</v>
      </c>
      <c r="AA80" s="5">
        <f t="shared" si="88"/>
        <v>0</v>
      </c>
      <c r="AB80" s="5">
        <f t="shared" si="73"/>
        <v>3.9823158751861603</v>
      </c>
      <c r="AC80" s="32"/>
      <c r="AD80" s="5">
        <f t="shared" si="93"/>
        <v>252187.48386138148</v>
      </c>
      <c r="AE80" s="5">
        <f t="shared" si="75"/>
        <v>-2521.8748386138145</v>
      </c>
      <c r="AF80" s="5">
        <f t="shared" si="75"/>
        <v>-27737.60027792021</v>
      </c>
      <c r="AG80" s="5">
        <f t="shared" si="96"/>
        <v>-22859.285466328784</v>
      </c>
      <c r="AH80" s="5">
        <f t="shared" ref="AH80:AH89" si="97">SUM(AD80:AG80)</f>
        <v>199068.72327851865</v>
      </c>
      <c r="AI80" s="42">
        <f t="shared" si="91"/>
        <v>0</v>
      </c>
      <c r="AJ80" s="42">
        <f t="shared" si="94"/>
        <v>24492.609841595473</v>
      </c>
      <c r="AK80" s="42">
        <f t="shared" ref="AK80:AK89" si="98">SUM(AH80:AJ80)</f>
        <v>223561.33312011411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381372.6007137901</v>
      </c>
      <c r="K81" s="11">
        <f t="shared" si="79"/>
        <v>3813.726007137901</v>
      </c>
      <c r="L81" s="24">
        <f t="shared" si="85"/>
        <v>41946.414602258883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H'!$B$264:$AV$384, 10)</f>
        <v>60.449435237316727</v>
      </c>
      <c r="S81" s="46">
        <f>VLOOKUP(I81, '[1]Lapse Rates'!$A$4:$F$24, 5)</f>
        <v>1.0124068E-3</v>
      </c>
      <c r="T81" s="33">
        <f t="shared" si="95"/>
        <v>0.66126272152057775</v>
      </c>
      <c r="U81" s="33">
        <f t="shared" si="86"/>
        <v>3.9972958059409966E-2</v>
      </c>
      <c r="V81" s="39">
        <f t="shared" si="81"/>
        <v>6.6946687585393925E-4</v>
      </c>
      <c r="W81" s="32">
        <f t="shared" si="87"/>
        <v>0.62062029658531381</v>
      </c>
      <c r="X81" s="31"/>
      <c r="Y81" s="5">
        <f t="shared" si="92"/>
        <v>0</v>
      </c>
      <c r="Z81" s="5">
        <f t="shared" si="82"/>
        <v>3.9823158751861603</v>
      </c>
      <c r="AA81" s="5">
        <f t="shared" si="88"/>
        <v>0</v>
      </c>
      <c r="AB81" s="5">
        <f t="shared" si="73"/>
        <v>3.7375554059227696</v>
      </c>
      <c r="AC81" s="32"/>
      <c r="AD81" s="5">
        <f t="shared" si="93"/>
        <v>236687.57656450488</v>
      </c>
      <c r="AE81" s="5">
        <f t="shared" si="75"/>
        <v>-2366.8757656450489</v>
      </c>
      <c r="AF81" s="5">
        <f t="shared" si="75"/>
        <v>-26032.796271144445</v>
      </c>
      <c r="AG81" s="5">
        <f t="shared" si="96"/>
        <v>-24072.874559160406</v>
      </c>
      <c r="AH81" s="5">
        <f t="shared" si="97"/>
        <v>184215.02996855497</v>
      </c>
      <c r="AI81" s="42">
        <f t="shared" si="91"/>
        <v>0</v>
      </c>
      <c r="AJ81" s="42">
        <f t="shared" si="94"/>
        <v>22987.251413555507</v>
      </c>
      <c r="AK81" s="42">
        <f t="shared" si="98"/>
        <v>207202.28138211046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381372.6007137901</v>
      </c>
      <c r="K82" s="11">
        <f t="shared" si="79"/>
        <v>3813.726007137901</v>
      </c>
      <c r="L82" s="24">
        <f t="shared" si="85"/>
        <v>41946.414602258883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H'!$B$264:$AV$384, 10)</f>
        <v>67.584036207634</v>
      </c>
      <c r="S82" s="46">
        <f>VLOOKUP(I82, '[1]Lapse Rates'!$A$4:$F$24, 5)</f>
        <v>8.7385670000000003E-4</v>
      </c>
      <c r="T82" s="33">
        <f t="shared" si="95"/>
        <v>0.62062029658531381</v>
      </c>
      <c r="U82" s="33">
        <f t="shared" si="86"/>
        <v>4.1944024595614401E-2</v>
      </c>
      <c r="V82" s="39">
        <f t="shared" si="81"/>
        <v>5.4233320432706361E-4</v>
      </c>
      <c r="W82" s="32">
        <f t="shared" si="87"/>
        <v>0.57813393878537234</v>
      </c>
      <c r="X82" s="31"/>
      <c r="Y82" s="5">
        <f t="shared" si="92"/>
        <v>0</v>
      </c>
      <c r="Z82" s="5">
        <f t="shared" si="82"/>
        <v>3.7375554059227696</v>
      </c>
      <c r="AA82" s="5">
        <f t="shared" si="88"/>
        <v>0</v>
      </c>
      <c r="AB82" s="5">
        <f t="shared" si="73"/>
        <v>3.4816902382077601</v>
      </c>
      <c r="AC82" s="32"/>
      <c r="AD82" s="5">
        <f t="shared" si="93"/>
        <v>220484.44379548458</v>
      </c>
      <c r="AE82" s="5">
        <f t="shared" si="75"/>
        <v>-2204.8444379548455</v>
      </c>
      <c r="AF82" s="5">
        <f t="shared" si="75"/>
        <v>-24250.645891928187</v>
      </c>
      <c r="AG82" s="5">
        <f t="shared" si="96"/>
        <v>-25259.907988192266</v>
      </c>
      <c r="AH82" s="5">
        <f t="shared" si="97"/>
        <v>168769.04547740927</v>
      </c>
      <c r="AI82" s="42">
        <f t="shared" si="91"/>
        <v>0</v>
      </c>
      <c r="AJ82" s="42">
        <f t="shared" si="94"/>
        <v>21413.595351158991</v>
      </c>
      <c r="AK82" s="42">
        <f t="shared" si="98"/>
        <v>190182.64082856826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381372.6007137901</v>
      </c>
      <c r="K83" s="11">
        <f t="shared" si="79"/>
        <v>3813.726007137901</v>
      </c>
      <c r="L83" s="24">
        <f t="shared" si="85"/>
        <v>41946.414602258883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H'!$B$264:$AV$384, 10)</f>
        <v>75.4683810971177</v>
      </c>
      <c r="S83" s="46">
        <f>VLOOKUP(I83, '[1]Lapse Rates'!$A$4:$F$24, 5)</f>
        <v>8.3940749999999998E-4</v>
      </c>
      <c r="T83" s="33">
        <f t="shared" si="95"/>
        <v>0.57813393878537234</v>
      </c>
      <c r="U83" s="33">
        <f t="shared" si="86"/>
        <v>4.3630832417432194E-2</v>
      </c>
      <c r="V83" s="39">
        <f t="shared" si="81"/>
        <v>4.8528996422098243E-4</v>
      </c>
      <c r="W83" s="32">
        <f t="shared" si="87"/>
        <v>0.53401781640371915</v>
      </c>
      <c r="X83" s="31"/>
      <c r="Y83" s="5">
        <f t="shared" si="92"/>
        <v>0</v>
      </c>
      <c r="Z83" s="5">
        <f t="shared" si="82"/>
        <v>3.4816902382077601</v>
      </c>
      <c r="AA83" s="5">
        <f t="shared" si="88"/>
        <v>0</v>
      </c>
      <c r="AB83" s="5">
        <f t="shared" si="73"/>
        <v>3.2160101555499536</v>
      </c>
      <c r="AC83" s="32"/>
      <c r="AD83" s="5">
        <f t="shared" si="93"/>
        <v>203659.76346938565</v>
      </c>
      <c r="AE83" s="5">
        <f t="shared" si="75"/>
        <v>-2036.5976346938564</v>
      </c>
      <c r="AF83" s="5">
        <f t="shared" si="75"/>
        <v>-22400.132731863367</v>
      </c>
      <c r="AG83" s="5">
        <f t="shared" si="96"/>
        <v>-26275.752575917773</v>
      </c>
      <c r="AH83" s="5">
        <f t="shared" si="97"/>
        <v>152947.28052691065</v>
      </c>
      <c r="AI83" s="42">
        <f t="shared" si="91"/>
        <v>0</v>
      </c>
      <c r="AJ83" s="42">
        <f t="shared" si="94"/>
        <v>19779.574122195634</v>
      </c>
      <c r="AK83" s="42">
        <f t="shared" si="98"/>
        <v>172726.85464910627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381372.6007137901</v>
      </c>
      <c r="K84" s="11">
        <f t="shared" si="79"/>
        <v>3813.726007137901</v>
      </c>
      <c r="L84" s="24">
        <f t="shared" si="85"/>
        <v>41946.414602258883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H'!$B$264:$AV$384, 10)</f>
        <v>84.135444170507654</v>
      </c>
      <c r="S84" s="46">
        <f>VLOOKUP(I84, '[1]Lapse Rates'!$A$4:$F$24, 5)</f>
        <v>7.2940090000000004E-4</v>
      </c>
      <c r="T84" s="33">
        <f t="shared" si="95"/>
        <v>0.53401781640371915</v>
      </c>
      <c r="U84" s="33">
        <f t="shared" si="86"/>
        <v>4.492982617809152E-2</v>
      </c>
      <c r="V84" s="39">
        <f t="shared" si="81"/>
        <v>3.8951307590090754E-4</v>
      </c>
      <c r="W84" s="32">
        <f t="shared" si="87"/>
        <v>0.4886984771497267</v>
      </c>
      <c r="X84" s="31"/>
      <c r="Y84" s="5">
        <f t="shared" si="92"/>
        <v>0</v>
      </c>
      <c r="Z84" s="5">
        <f t="shared" si="82"/>
        <v>3.2160101555499536</v>
      </c>
      <c r="AA84" s="5">
        <f t="shared" si="88"/>
        <v>0</v>
      </c>
      <c r="AB84" s="5">
        <f t="shared" si="73"/>
        <v>2.9430839519540277</v>
      </c>
      <c r="AC84" s="32"/>
      <c r="AD84" s="5">
        <f t="shared" si="93"/>
        <v>186376.20919545999</v>
      </c>
      <c r="AE84" s="5">
        <f t="shared" si="75"/>
        <v>-1863.7620919546</v>
      </c>
      <c r="AF84" s="5">
        <f t="shared" si="75"/>
        <v>-20499.148938014976</v>
      </c>
      <c r="AG84" s="5">
        <f t="shared" si="96"/>
        <v>-27058.04428940588</v>
      </c>
      <c r="AH84" s="5">
        <f t="shared" si="97"/>
        <v>136955.25387608452</v>
      </c>
      <c r="AI84" s="42">
        <f t="shared" si="91"/>
        <v>0</v>
      </c>
      <c r="AJ84" s="42">
        <f t="shared" si="94"/>
        <v>18100.986551450143</v>
      </c>
      <c r="AK84" s="42">
        <f t="shared" si="98"/>
        <v>155056.24042753468</v>
      </c>
    </row>
    <row r="85" spans="1:37" ht="15" x14ac:dyDescent="0.2">
      <c r="I85" s="2">
        <f t="shared" si="78"/>
        <v>16</v>
      </c>
      <c r="J85" s="11">
        <f t="shared" si="68"/>
        <v>381372.6007137901</v>
      </c>
      <c r="K85" s="11">
        <f t="shared" si="79"/>
        <v>3813.726007137901</v>
      </c>
      <c r="L85" s="24">
        <f t="shared" si="85"/>
        <v>41946.414602258883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H'!$B$264:$AV$384, 10)</f>
        <v>93.463538610178873</v>
      </c>
      <c r="S85" s="46">
        <f>VLOOKUP(I85, '[1]Lapse Rates'!$A$4:$F$24, 5)</f>
        <v>6.1234970000000001E-4</v>
      </c>
      <c r="T85" s="33">
        <f t="shared" si="95"/>
        <v>0.4886984771497267</v>
      </c>
      <c r="U85" s="33">
        <f t="shared" si="86"/>
        <v>4.5675488987819098E-2</v>
      </c>
      <c r="V85" s="39">
        <f t="shared" si="81"/>
        <v>2.9925436587309201E-4</v>
      </c>
      <c r="W85" s="32">
        <f t="shared" si="87"/>
        <v>0.44272373379603452</v>
      </c>
      <c r="X85" s="31"/>
      <c r="Y85" s="5">
        <f t="shared" si="92"/>
        <v>0</v>
      </c>
      <c r="Z85" s="5">
        <f t="shared" si="82"/>
        <v>2.9430839519540277</v>
      </c>
      <c r="AA85" s="5">
        <f t="shared" si="88"/>
        <v>0</v>
      </c>
      <c r="AB85" s="5">
        <f t="shared" si="73"/>
        <v>2.6662107148025207</v>
      </c>
      <c r="AC85" s="32"/>
      <c r="AD85" s="5">
        <f t="shared" si="93"/>
        <v>168842.70175551338</v>
      </c>
      <c r="AE85" s="5">
        <f t="shared" si="75"/>
        <v>-1688.4270175551337</v>
      </c>
      <c r="AF85" s="5">
        <f t="shared" si="75"/>
        <v>-18570.673292068557</v>
      </c>
      <c r="AG85" s="5">
        <f t="shared" si="96"/>
        <v>-27507.104057645309</v>
      </c>
      <c r="AH85" s="5">
        <f t="shared" si="97"/>
        <v>121076.49738824437</v>
      </c>
      <c r="AI85" s="42">
        <f t="shared" si="91"/>
        <v>0</v>
      </c>
      <c r="AJ85" s="42">
        <f t="shared" si="94"/>
        <v>16398.123068329391</v>
      </c>
      <c r="AK85" s="42">
        <f t="shared" si="98"/>
        <v>137474.62045657376</v>
      </c>
    </row>
    <row r="86" spans="1:37" ht="15" x14ac:dyDescent="0.2">
      <c r="I86" s="2">
        <f t="shared" si="78"/>
        <v>17</v>
      </c>
      <c r="J86" s="11">
        <f t="shared" si="68"/>
        <v>381372.6007137901</v>
      </c>
      <c r="K86" s="11">
        <f t="shared" si="79"/>
        <v>3813.726007137901</v>
      </c>
      <c r="L86" s="24">
        <f t="shared" si="85"/>
        <v>41946.414602258883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H'!$B$264:$AV$384, 10)</f>
        <v>103.58167531814333</v>
      </c>
      <c r="S86" s="46">
        <f>VLOOKUP(I86, '[1]Lapse Rates'!$A$4:$F$24, 5)</f>
        <v>4.6742110000000002E-4</v>
      </c>
      <c r="T86" s="33">
        <f t="shared" si="95"/>
        <v>0.44272373379603452</v>
      </c>
      <c r="U86" s="33">
        <f t="shared" si="86"/>
        <v>4.5858066049696965E-2</v>
      </c>
      <c r="V86" s="39">
        <f t="shared" si="81"/>
        <v>2.0693841464704965E-4</v>
      </c>
      <c r="W86" s="32">
        <f t="shared" si="87"/>
        <v>0.3966587293316905</v>
      </c>
      <c r="X86" s="31"/>
      <c r="Y86" s="5">
        <f t="shared" si="92"/>
        <v>0</v>
      </c>
      <c r="Z86" s="5">
        <f t="shared" si="82"/>
        <v>2.6662107148025207</v>
      </c>
      <c r="AA86" s="5">
        <f t="shared" si="88"/>
        <v>0</v>
      </c>
      <c r="AB86" s="5">
        <f t="shared" si="73"/>
        <v>2.3887938990669464</v>
      </c>
      <c r="AC86" s="32"/>
      <c r="AD86" s="5">
        <f t="shared" si="93"/>
        <v>151274.77120105413</v>
      </c>
      <c r="AE86" s="5">
        <f t="shared" si="75"/>
        <v>-1512.7477120105414</v>
      </c>
      <c r="AF86" s="5">
        <f t="shared" si="75"/>
        <v>-16638.411516152275</v>
      </c>
      <c r="AG86" s="5">
        <f t="shared" si="96"/>
        <v>-27617.057259042955</v>
      </c>
      <c r="AH86" s="5">
        <f t="shared" si="97"/>
        <v>105506.55471384837</v>
      </c>
      <c r="AI86" s="42">
        <f t="shared" si="91"/>
        <v>0</v>
      </c>
      <c r="AJ86" s="42">
        <f t="shared" si="94"/>
        <v>14691.9160595463</v>
      </c>
      <c r="AK86" s="42">
        <f t="shared" si="98"/>
        <v>120198.47077339467</v>
      </c>
    </row>
    <row r="87" spans="1:37" ht="15" x14ac:dyDescent="0.2">
      <c r="I87" s="2">
        <f t="shared" si="78"/>
        <v>18</v>
      </c>
      <c r="J87" s="11">
        <f t="shared" si="68"/>
        <v>381372.6007137901</v>
      </c>
      <c r="K87" s="11">
        <f t="shared" si="79"/>
        <v>3813.726007137901</v>
      </c>
      <c r="L87" s="24">
        <f t="shared" si="85"/>
        <v>41946.414602258883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H'!$B$264:$AV$384, 10)</f>
        <v>114.83990990712091</v>
      </c>
      <c r="S87" s="46">
        <f>VLOOKUP(I87, '[1]Lapse Rates'!$A$4:$F$24, 5)</f>
        <v>4.0205260000000001E-4</v>
      </c>
      <c r="T87" s="33">
        <f t="shared" si="95"/>
        <v>0.3966587293316905</v>
      </c>
      <c r="U87" s="33">
        <f t="shared" si="86"/>
        <v>4.55522527403244E-2</v>
      </c>
      <c r="V87" s="39">
        <f t="shared" si="81"/>
        <v>1.5947767344050244E-4</v>
      </c>
      <c r="W87" s="32">
        <f t="shared" si="87"/>
        <v>0.35094699891792558</v>
      </c>
      <c r="X87" s="31"/>
      <c r="Y87" s="5">
        <f t="shared" si="92"/>
        <v>0</v>
      </c>
      <c r="Z87" s="5">
        <f t="shared" si="92"/>
        <v>2.3887938990669464</v>
      </c>
      <c r="AA87" s="5">
        <f t="shared" si="88"/>
        <v>0</v>
      </c>
      <c r="AB87" s="5">
        <f t="shared" si="73"/>
        <v>2.113504602113434</v>
      </c>
      <c r="AC87" s="32"/>
      <c r="AD87" s="5">
        <f t="shared" si="93"/>
        <v>133841.56969002896</v>
      </c>
      <c r="AE87" s="5">
        <f t="shared" si="75"/>
        <v>-1338.4156969002895</v>
      </c>
      <c r="AF87" s="5">
        <f t="shared" si="75"/>
        <v>-14720.968320029806</v>
      </c>
      <c r="AG87" s="5">
        <f t="shared" si="96"/>
        <v>-27432.887615552823</v>
      </c>
      <c r="AH87" s="5">
        <f t="shared" si="97"/>
        <v>90349.298057546053</v>
      </c>
      <c r="AI87" s="42">
        <f t="shared" si="91"/>
        <v>0</v>
      </c>
      <c r="AJ87" s="42">
        <f t="shared" si="94"/>
        <v>12998.793747407422</v>
      </c>
      <c r="AK87" s="42">
        <f t="shared" si="98"/>
        <v>103348.09180495348</v>
      </c>
    </row>
    <row r="88" spans="1:37" ht="15" x14ac:dyDescent="0.2">
      <c r="I88" s="2">
        <f t="shared" si="78"/>
        <v>19</v>
      </c>
      <c r="J88" s="11">
        <f t="shared" si="68"/>
        <v>381372.6007137901</v>
      </c>
      <c r="K88" s="11">
        <f t="shared" si="79"/>
        <v>3813.726007137901</v>
      </c>
      <c r="L88" s="24">
        <f t="shared" si="85"/>
        <v>41946.414602258883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H'!$B$264:$AV$384, 10)</f>
        <v>127.34756013421477</v>
      </c>
      <c r="S88" s="46">
        <f>VLOOKUP(I88, '[1]Lapse Rates'!$A$4:$F$24, 5)</f>
        <v>3.3283375800000001E-2</v>
      </c>
      <c r="T88" s="33">
        <f t="shared" si="95"/>
        <v>0.35094699891792558</v>
      </c>
      <c r="U88" s="33">
        <f t="shared" si="86"/>
        <v>4.469224404862273E-2</v>
      </c>
      <c r="V88" s="39">
        <f t="shared" si="81"/>
        <v>1.1680700850867511E-2</v>
      </c>
      <c r="W88" s="32">
        <f t="shared" si="87"/>
        <v>0.29457405401843534</v>
      </c>
      <c r="X88" s="31"/>
      <c r="Y88" s="5">
        <f t="shared" si="92"/>
        <v>0</v>
      </c>
      <c r="Z88" s="5">
        <f t="shared" si="92"/>
        <v>2.113504602113434</v>
      </c>
      <c r="AA88" s="5">
        <f t="shared" si="88"/>
        <v>0</v>
      </c>
      <c r="AB88" s="5">
        <f t="shared" si="73"/>
        <v>1.7740103797746829</v>
      </c>
      <c r="AC88" s="32"/>
      <c r="AD88" s="5">
        <f t="shared" si="93"/>
        <v>112342.47308381517</v>
      </c>
      <c r="AE88" s="5">
        <f t="shared" si="75"/>
        <v>-1123.4247308381518</v>
      </c>
      <c r="AF88" s="5">
        <f t="shared" si="75"/>
        <v>-12356.325400925492</v>
      </c>
      <c r="AG88" s="5">
        <f t="shared" si="96"/>
        <v>-26914.96544115802</v>
      </c>
      <c r="AH88" s="5">
        <f t="shared" si="97"/>
        <v>71947.757510893513</v>
      </c>
      <c r="AI88" s="42">
        <f t="shared" si="91"/>
        <v>0</v>
      </c>
      <c r="AJ88" s="42">
        <f t="shared" si="94"/>
        <v>10910.795978228514</v>
      </c>
      <c r="AK88" s="42">
        <f t="shared" si="98"/>
        <v>82858.55348912203</v>
      </c>
    </row>
    <row r="89" spans="1:37" ht="15" x14ac:dyDescent="0.2">
      <c r="I89" s="2">
        <f t="shared" si="78"/>
        <v>20</v>
      </c>
      <c r="J89" s="11">
        <f t="shared" si="68"/>
        <v>381372.6007137901</v>
      </c>
      <c r="K89" s="11">
        <f t="shared" si="79"/>
        <v>3813.726007137901</v>
      </c>
      <c r="L89" s="24">
        <f t="shared" si="85"/>
        <v>41946.414602258883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H'!$B$264:$AV$384, 10)</f>
        <v>141.29714619571473</v>
      </c>
      <c r="S89" s="46">
        <f>VLOOKUP(I89, '[1]Lapse Rates'!$A$4:$F$24, 5)</f>
        <v>0</v>
      </c>
      <c r="T89" s="33">
        <f t="shared" si="95"/>
        <v>0.29457405401843534</v>
      </c>
      <c r="U89" s="33">
        <f t="shared" si="86"/>
        <v>4.1622473176107226E-2</v>
      </c>
      <c r="V89" s="39">
        <f t="shared" si="81"/>
        <v>0</v>
      </c>
      <c r="W89" s="32">
        <f t="shared" si="87"/>
        <v>0.25295158084232811</v>
      </c>
      <c r="X89" s="31"/>
      <c r="Y89" s="5">
        <f t="shared" si="92"/>
        <v>0</v>
      </c>
      <c r="Z89" s="5">
        <f t="shared" si="92"/>
        <v>1.7740103797746829</v>
      </c>
      <c r="AA89" s="5">
        <f t="shared" si="88"/>
        <v>0</v>
      </c>
      <c r="AB89" s="5">
        <f t="shared" si="73"/>
        <v>1.5233477757909442</v>
      </c>
      <c r="AC89" s="32"/>
      <c r="AD89" s="5">
        <f>$W89*J89</f>
        <v>96468.802240503195</v>
      </c>
      <c r="AE89" s="5">
        <f t="shared" si="75"/>
        <v>-964.68802240503192</v>
      </c>
      <c r="AF89" s="5">
        <f t="shared" si="75"/>
        <v>-10610.4118843091</v>
      </c>
      <c r="AG89" s="5">
        <f t="shared" si="96"/>
        <v>-25066.260398373877</v>
      </c>
      <c r="AH89" s="5">
        <f t="shared" si="97"/>
        <v>59827.441935415191</v>
      </c>
      <c r="AI89" s="42">
        <f t="shared" si="91"/>
        <v>0</v>
      </c>
      <c r="AJ89" s="42">
        <f t="shared" si="94"/>
        <v>9369.1276352136865</v>
      </c>
      <c r="AK89" s="42">
        <f t="shared" si="98"/>
        <v>69196.569570628883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5372238.18776186</v>
      </c>
      <c r="AE92" s="21">
        <f t="shared" ref="AE92:AK92" si="99">SUM(AE69:AE89)</f>
        <v>-198736.1089723859</v>
      </c>
      <c r="AF92" s="21">
        <f t="shared" si="99"/>
        <v>-561389.98418939649</v>
      </c>
      <c r="AG92" s="21">
        <f t="shared" si="99"/>
        <v>-431079.09410130506</v>
      </c>
      <c r="AH92" s="21">
        <f t="shared" si="99"/>
        <v>4181033.0004987707</v>
      </c>
      <c r="AI92" s="21">
        <f t="shared" si="99"/>
        <v>0</v>
      </c>
      <c r="AJ92" s="21">
        <f t="shared" si="99"/>
        <v>485081.13537814247</v>
      </c>
      <c r="AK92" s="21">
        <f t="shared" si="99"/>
        <v>4666114.1358769117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2896497.7605281053</v>
      </c>
      <c r="AE94" s="21">
        <f t="shared" ref="AE94:AK94" si="100">AE69+NPV($D$6,AE70:AE89)</f>
        <v>-174311.17688173696</v>
      </c>
      <c r="AF94" s="21">
        <f t="shared" si="100"/>
        <v>-292745.00912070571</v>
      </c>
      <c r="AG94" s="21">
        <f t="shared" si="100"/>
        <v>-164068.30954176304</v>
      </c>
      <c r="AH94" s="21">
        <f t="shared" si="100"/>
        <v>2265373.2649839004</v>
      </c>
      <c r="AI94" s="21">
        <f t="shared" si="100"/>
        <v>0</v>
      </c>
      <c r="AJ94" s="21">
        <f t="shared" si="100"/>
        <v>244602.97777004691</v>
      </c>
      <c r="AK94" s="21">
        <f t="shared" si="100"/>
        <v>2509976.2427539462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4122682.1233272166</v>
      </c>
      <c r="AE96" s="21">
        <f t="shared" ref="AE96:AK96" si="101">AE69+NPV($D$7,AE70:AE89)</f>
        <v>-186371.34450365842</v>
      </c>
      <c r="AF96" s="21">
        <f t="shared" si="101"/>
        <v>-425392.39655625634</v>
      </c>
      <c r="AG96" s="21">
        <f t="shared" si="101"/>
        <v>-288497.73310260219</v>
      </c>
      <c r="AH96" s="21">
        <f t="shared" si="101"/>
        <v>3222420.6491646999</v>
      </c>
      <c r="AI96" s="21">
        <f t="shared" si="101"/>
        <v>0</v>
      </c>
      <c r="AJ96" s="21">
        <f t="shared" si="101"/>
        <v>363710.58764594322</v>
      </c>
      <c r="AK96" s="21">
        <f t="shared" si="101"/>
        <v>3586131.2368106428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345330.01503209316</v>
      </c>
    </row>
    <row r="101" spans="1:39" x14ac:dyDescent="0.15">
      <c r="G101" s="49" t="s">
        <v>112</v>
      </c>
      <c r="I101" s="1">
        <v>0</v>
      </c>
      <c r="J101" s="11">
        <f>H$100</f>
        <v>345330.01503209316</v>
      </c>
      <c r="K101" s="11">
        <f>J101*$C$10</f>
        <v>138132.00601283726</v>
      </c>
      <c r="L101" s="24">
        <f>$C$110</f>
        <v>48345.082184606537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345330.01503209316</v>
      </c>
      <c r="AE101" s="5">
        <f>-$W101*K101</f>
        <v>-138132.00601283726</v>
      </c>
      <c r="AF101" s="5">
        <f>-$W101*L101</f>
        <v>-48345.082184606537</v>
      </c>
      <c r="AG101" s="5"/>
      <c r="AH101" s="5">
        <f>SUM(AD101:AG101)</f>
        <v>158852.92683464935</v>
      </c>
      <c r="AI101" s="42">
        <f>Y101-AA101</f>
        <v>0</v>
      </c>
      <c r="AJ101" s="42"/>
      <c r="AK101" s="42">
        <f>SUM(AH101:AJ101)</f>
        <v>158852.92683464935</v>
      </c>
      <c r="AL101" s="6" t="s">
        <v>39</v>
      </c>
      <c r="AM101" s="36">
        <f>AK128</f>
        <v>3246527.3094108962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345330.01503209316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H'!$B$264:$AV$384, 13)</f>
        <v>21.489270167693352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2.1489270167693354E-2</v>
      </c>
      <c r="V102" s="39">
        <f>MIN(S102*T102,T102-U102)</f>
        <v>2.3220462500000002E-3</v>
      </c>
      <c r="W102" s="32">
        <f>T102-SUM(U102:V102)</f>
        <v>0.97618868358230659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5.8788913472508888</v>
      </c>
      <c r="AC102" s="32"/>
      <c r="AD102" s="5">
        <f t="shared" ref="AD102:AD104" si="109">$W102*J102</f>
        <v>337107.25277563714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-12941.4616838198</v>
      </c>
      <c r="AH102" s="5">
        <f t="shared" ref="AH102:AH110" si="111">SUM(AD102:AG102)</f>
        <v>324165.79109181731</v>
      </c>
      <c r="AI102" s="42">
        <f>-M102*$W101*(N102-N101)/1000</f>
        <v>0</v>
      </c>
      <c r="AJ102" s="42">
        <f>$D$6*SUM(Y102:Z102,AD102:AE102)</f>
        <v>33070.812283939005</v>
      </c>
      <c r="AK102" s="42">
        <f t="shared" ref="AK102" si="112">SUM(AH102:AJ102)</f>
        <v>357236.6033757563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345330.01503209316</v>
      </c>
      <c r="K103" s="11">
        <f t="shared" ref="K103:K121" si="115">J103*$C$11</f>
        <v>3453.3001503209316</v>
      </c>
      <c r="L103" s="24">
        <f>$C$111</f>
        <v>37985.181733643738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H'!$B$264:$AV$384, 13)</f>
        <v>23.387203029596723</v>
      </c>
      <c r="S103" s="46">
        <f>VLOOKUP(I103, '[1]Lapse Rates'!$A$4:$F$24, 5)</f>
        <v>2.1348066000000001E-3</v>
      </c>
      <c r="T103" s="33">
        <f t="shared" ref="T103:T105" si="116">W102</f>
        <v>0.97618868358230659</v>
      </c>
      <c r="U103" s="33">
        <f>T103*R103/1000</f>
        <v>2.2830322938134157E-2</v>
      </c>
      <c r="V103" s="39">
        <f t="shared" ref="V103:V121" si="117">MIN(S103*T103,T103-U103)</f>
        <v>2.0839740445568198E-3</v>
      </c>
      <c r="W103" s="32">
        <f>T103-SUM(U103:V103)</f>
        <v>0.95127438659961561</v>
      </c>
      <c r="X103" s="32"/>
      <c r="Y103" s="5">
        <f t="shared" ref="Y103:Z118" si="118">AA102</f>
        <v>0</v>
      </c>
      <c r="Z103" s="5">
        <f t="shared" si="118"/>
        <v>5.8788913472508888</v>
      </c>
      <c r="AA103" s="5">
        <f>O103*W103</f>
        <v>0</v>
      </c>
      <c r="AB103" s="5">
        <f t="shared" si="108"/>
        <v>5.7288502256749991</v>
      </c>
      <c r="AC103" s="32"/>
      <c r="AD103" s="5">
        <f t="shared" si="109"/>
        <v>328503.59822409047</v>
      </c>
      <c r="AE103" s="5">
        <f t="shared" si="110"/>
        <v>-3285.0359822409046</v>
      </c>
      <c r="AF103" s="5">
        <f t="shared" si="110"/>
        <v>-36134.330453546871</v>
      </c>
      <c r="AG103" s="5">
        <f t="shared" ref="AG103:AG106" si="119">-U103*M103</f>
        <v>-13749.082552709595</v>
      </c>
      <c r="AH103" s="5">
        <f t="shared" si="111"/>
        <v>275335.14923559304</v>
      </c>
      <c r="AI103" s="42">
        <f>-M103*($W102*N103-$W101*N102)/1000</f>
        <v>0</v>
      </c>
      <c r="AJ103" s="42">
        <f t="shared" ref="AJ103:AJ104" si="120">$D$6*SUM(Y103:Z103,AD103:AE103)</f>
        <v>31904.517675166611</v>
      </c>
      <c r="AK103" s="42">
        <f>SUM(AH103:AJ103)</f>
        <v>307239.66691075964</v>
      </c>
      <c r="AL103" s="48" t="s">
        <v>59</v>
      </c>
      <c r="AM103" s="54">
        <f>AK128/AD128</f>
        <v>0.8643363664385062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345330.01503209316</v>
      </c>
      <c r="K104" s="11">
        <f t="shared" si="115"/>
        <v>3453.3001503209316</v>
      </c>
      <c r="L104" s="24">
        <f t="shared" ref="L104:L121" si="121">$C$111</f>
        <v>37985.181733643738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H'!$B$264:$AV$384, 13)</f>
        <v>25.387854331095788</v>
      </c>
      <c r="S104" s="46">
        <f>VLOOKUP(I104, '[1]Lapse Rates'!$A$4:$F$24, 5)</f>
        <v>2.1304430000000001E-3</v>
      </c>
      <c r="T104" s="33">
        <f t="shared" si="116"/>
        <v>0.95127438659961561</v>
      </c>
      <c r="U104" s="33">
        <f t="shared" ref="U104:U121" si="122">T104*R104/1000</f>
        <v>2.4150815555893542E-2</v>
      </c>
      <c r="V104" s="39">
        <f t="shared" si="117"/>
        <v>2.026635858010445E-3</v>
      </c>
      <c r="W104" s="32">
        <f t="shared" ref="W104:W121" si="123">T104-SUM(U104:V104)</f>
        <v>0.92509693518571157</v>
      </c>
      <c r="X104" s="32"/>
      <c r="Y104" s="5">
        <f t="shared" si="118"/>
        <v>0</v>
      </c>
      <c r="Z104" s="5">
        <f t="shared" si="118"/>
        <v>5.7288502256749991</v>
      </c>
      <c r="AA104" s="5">
        <f t="shared" ref="AA104:AA121" si="124">O104*W104</f>
        <v>0</v>
      </c>
      <c r="AB104" s="5">
        <f t="shared" si="108"/>
        <v>5.571202021799559</v>
      </c>
      <c r="AC104" s="32"/>
      <c r="AD104" s="5">
        <f t="shared" si="109"/>
        <v>319463.73853382509</v>
      </c>
      <c r="AE104" s="5">
        <f t="shared" si="110"/>
        <v>-3194.6373853382511</v>
      </c>
      <c r="AF104" s="5">
        <f>-$W104*L104</f>
        <v>-35139.975204266098</v>
      </c>
      <c r="AG104" s="5">
        <f t="shared" si="119"/>
        <v>-14544.321501410212</v>
      </c>
      <c r="AH104" s="5">
        <f t="shared" si="111"/>
        <v>266584.80444281053</v>
      </c>
      <c r="AI104" s="42">
        <f>-M104*($W103*N104-$W102*N103)/1000</f>
        <v>0</v>
      </c>
      <c r="AJ104" s="42">
        <f t="shared" si="120"/>
        <v>31026.5608228737</v>
      </c>
      <c r="AK104" s="42">
        <f t="shared" ref="AK104:AK111" si="125">SUM(AH104:AJ104)</f>
        <v>297611.36526568426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345330.01503209316</v>
      </c>
      <c r="K105" s="11">
        <f t="shared" si="115"/>
        <v>3453.3001503209316</v>
      </c>
      <c r="L105" s="24">
        <f t="shared" si="121"/>
        <v>37985.181733643738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H'!$B$264:$AV$384, 13)</f>
        <v>27.487745111783624</v>
      </c>
      <c r="S105" s="46">
        <f>VLOOKUP(I105, '[1]Lapse Rates'!$A$4:$F$24, 5)</f>
        <v>1.8971547999999999E-3</v>
      </c>
      <c r="T105" s="33">
        <f t="shared" si="116"/>
        <v>0.92509693518571157</v>
      </c>
      <c r="U105" s="33">
        <f t="shared" si="122"/>
        <v>2.5428828758077057E-2</v>
      </c>
      <c r="V105" s="39">
        <f t="shared" si="117"/>
        <v>1.7550520910528614E-3</v>
      </c>
      <c r="W105" s="32">
        <f t="shared" si="123"/>
        <v>0.89791305433658164</v>
      </c>
      <c r="X105" s="32"/>
      <c r="Y105" s="5">
        <f>AA104</f>
        <v>0</v>
      </c>
      <c r="Z105" s="5">
        <f t="shared" si="118"/>
        <v>5.571202021799559</v>
      </c>
      <c r="AA105" s="5">
        <f t="shared" si="124"/>
        <v>0</v>
      </c>
      <c r="AB105" s="5">
        <f t="shared" si="108"/>
        <v>5.4074928080006526</v>
      </c>
      <c r="AC105" s="32"/>
      <c r="AD105" s="5">
        <f>$W105*J105</f>
        <v>310076.32855156442</v>
      </c>
      <c r="AE105" s="5">
        <f t="shared" si="110"/>
        <v>-3100.7632855156444</v>
      </c>
      <c r="AF105" s="5">
        <f t="shared" si="110"/>
        <v>-34107.390549986179</v>
      </c>
      <c r="AG105" s="5">
        <f t="shared" si="119"/>
        <v>-15313.978114147987</v>
      </c>
      <c r="AH105" s="5">
        <f t="shared" si="111"/>
        <v>257554.19660191462</v>
      </c>
      <c r="AI105" s="42">
        <f t="shared" ref="AI105:AI121" si="127">-M105*($W104*N105-$W103*N104)/1000</f>
        <v>0</v>
      </c>
      <c r="AJ105" s="42">
        <f>$D$6*SUM(Y105:Z105,AD105:AE105)</f>
        <v>30114.849487517724</v>
      </c>
      <c r="AK105" s="42">
        <f t="shared" si="125"/>
        <v>287669.04608943232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345330.01503209316</v>
      </c>
      <c r="K106" s="11">
        <f t="shared" si="115"/>
        <v>3453.3001503209316</v>
      </c>
      <c r="L106" s="24">
        <f t="shared" si="121"/>
        <v>37985.181733643738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H'!$B$264:$AV$384, 13)</f>
        <v>29.834696034717417</v>
      </c>
      <c r="S106" s="46">
        <f>VLOOKUP(I106, '[1]Lapse Rates'!$A$4:$F$24, 5)</f>
        <v>1.8563969E-3</v>
      </c>
      <c r="T106" s="33">
        <f>W105</f>
        <v>0.89791305433658164</v>
      </c>
      <c r="U106" s="33">
        <f t="shared" si="122"/>
        <v>2.678896304173662E-2</v>
      </c>
      <c r="V106" s="39">
        <f t="shared" si="117"/>
        <v>1.6668830105399618E-3</v>
      </c>
      <c r="W106" s="32">
        <f t="shared" si="123"/>
        <v>0.86945720828430506</v>
      </c>
      <c r="X106" s="32"/>
      <c r="Y106" s="5">
        <f t="shared" ref="Y106:Z121" si="128">AA105</f>
        <v>0</v>
      </c>
      <c r="Z106" s="5">
        <f t="shared" si="118"/>
        <v>5.4074928080006526</v>
      </c>
      <c r="AA106" s="5">
        <f t="shared" si="124"/>
        <v>0</v>
      </c>
      <c r="AB106" s="5">
        <f t="shared" si="108"/>
        <v>5.2361234508784875</v>
      </c>
      <c r="AC106" s="32"/>
      <c r="AD106" s="5">
        <f t="shared" ref="AD106:AD120" si="129">$W106*J106</f>
        <v>300249.67080658081</v>
      </c>
      <c r="AE106" s="5">
        <f t="shared" si="110"/>
        <v>-3002.4967080658084</v>
      </c>
      <c r="AF106" s="5">
        <f t="shared" si="110"/>
        <v>-33026.490066305865</v>
      </c>
      <c r="AG106" s="5">
        <f t="shared" si="119"/>
        <v>-16133.090423662003</v>
      </c>
      <c r="AH106" s="5">
        <f t="shared" si="111"/>
        <v>248087.59360854715</v>
      </c>
      <c r="AI106" s="42">
        <f t="shared" si="127"/>
        <v>0</v>
      </c>
      <c r="AJ106" s="42">
        <f t="shared" ref="AJ106:AJ121" si="130">$D$6*SUM(Y106:Z106,AD106:AE106)</f>
        <v>29160.478254108792</v>
      </c>
      <c r="AK106" s="42">
        <f t="shared" si="125"/>
        <v>277248.07186265592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345330.01503209316</v>
      </c>
      <c r="K107" s="11">
        <f t="shared" si="115"/>
        <v>3453.3001503209316</v>
      </c>
      <c r="L107" s="24">
        <f t="shared" si="121"/>
        <v>37985.181733643738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H'!$B$264:$AV$384, 13)</f>
        <v>32.461298875214368</v>
      </c>
      <c r="S107" s="46">
        <f>VLOOKUP(I107, '[1]Lapse Rates'!$A$4:$F$24, 5)</f>
        <v>1.7512077999999999E-3</v>
      </c>
      <c r="T107" s="33">
        <f t="shared" ref="T107:T121" si="131">W106</f>
        <v>0.86945720828430506</v>
      </c>
      <c r="U107" s="33">
        <f t="shared" si="122"/>
        <v>2.8223710297326336E-2</v>
      </c>
      <c r="V107" s="39">
        <f t="shared" si="117"/>
        <v>1.5226002449136996E-3</v>
      </c>
      <c r="W107" s="32">
        <f t="shared" si="123"/>
        <v>0.83971089774206498</v>
      </c>
      <c r="X107" s="32"/>
      <c r="Y107" s="5">
        <f t="shared" si="128"/>
        <v>0</v>
      </c>
      <c r="Z107" s="5">
        <f t="shared" si="118"/>
        <v>5.2361234508784875</v>
      </c>
      <c r="AA107" s="5">
        <f t="shared" si="124"/>
        <v>0</v>
      </c>
      <c r="AB107" s="5">
        <f t="shared" si="108"/>
        <v>5.0569825423630608</v>
      </c>
      <c r="AC107" s="32"/>
      <c r="AD107" s="5">
        <f t="shared" si="129"/>
        <v>289977.37693987973</v>
      </c>
      <c r="AE107" s="5">
        <f t="shared" si="110"/>
        <v>-2899.7737693987974</v>
      </c>
      <c r="AF107" s="5">
        <f t="shared" si="110"/>
        <v>-31896.57105445347</v>
      </c>
      <c r="AG107" s="5">
        <f>-U107*M107</f>
        <v>-16997.136828648541</v>
      </c>
      <c r="AH107" s="5">
        <f t="shared" si="111"/>
        <v>238183.89528737892</v>
      </c>
      <c r="AI107" s="42">
        <f t="shared" si="127"/>
        <v>0</v>
      </c>
      <c r="AJ107" s="42">
        <f t="shared" si="130"/>
        <v>28162.826534734711</v>
      </c>
      <c r="AK107" s="42">
        <f t="shared" si="125"/>
        <v>266346.72182211361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345330.01503209316</v>
      </c>
      <c r="K108" s="11">
        <f t="shared" si="115"/>
        <v>3453.3001503209316</v>
      </c>
      <c r="L108" s="24">
        <f t="shared" si="121"/>
        <v>37985.181733643738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H'!$B$264:$AV$384, 13)</f>
        <v>35.451367551053636</v>
      </c>
      <c r="S108" s="46">
        <f>VLOOKUP(I108, '[1]Lapse Rates'!$A$4:$F$24, 5)</f>
        <v>1.6267663999999999E-3</v>
      </c>
      <c r="T108" s="33">
        <f t="shared" si="131"/>
        <v>0.83971089774206498</v>
      </c>
      <c r="U108" s="33">
        <f t="shared" si="122"/>
        <v>2.9768899672479161E-2</v>
      </c>
      <c r="V108" s="39">
        <f t="shared" si="117"/>
        <v>1.3660134741606271E-3</v>
      </c>
      <c r="W108" s="32">
        <f t="shared" si="123"/>
        <v>0.80857598459542523</v>
      </c>
      <c r="X108" s="32"/>
      <c r="Y108" s="5">
        <f t="shared" si="128"/>
        <v>0</v>
      </c>
      <c r="Z108" s="5">
        <f t="shared" si="118"/>
        <v>5.0569825423630608</v>
      </c>
      <c r="AA108" s="5">
        <f t="shared" si="124"/>
        <v>0</v>
      </c>
      <c r="AB108" s="5">
        <f t="shared" si="108"/>
        <v>4.8694790662691831</v>
      </c>
      <c r="AC108" s="32"/>
      <c r="AD108" s="5">
        <f t="shared" si="129"/>
        <v>279225.55691492773</v>
      </c>
      <c r="AE108" s="5">
        <f t="shared" si="110"/>
        <v>-2792.2555691492771</v>
      </c>
      <c r="AF108" s="5">
        <f t="shared" si="110"/>
        <v>-30713.905720317147</v>
      </c>
      <c r="AG108" s="5">
        <f t="shared" ref="AG108:AG121" si="132">-U108*M108</f>
        <v>-17927.694680857454</v>
      </c>
      <c r="AH108" s="5">
        <f t="shared" si="111"/>
        <v>227791.70094460386</v>
      </c>
      <c r="AI108" s="42">
        <f t="shared" si="127"/>
        <v>0</v>
      </c>
      <c r="AJ108" s="42">
        <f t="shared" si="130"/>
        <v>27118.602952008277</v>
      </c>
      <c r="AK108" s="42">
        <f t="shared" si="125"/>
        <v>254910.30389661214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345330.01503209316</v>
      </c>
      <c r="K109" s="11">
        <f t="shared" si="115"/>
        <v>3453.3001503209316</v>
      </c>
      <c r="L109" s="24">
        <f t="shared" si="121"/>
        <v>37985.181733643738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H'!$B$264:$AV$384, 13)</f>
        <v>38.878725581914082</v>
      </c>
      <c r="S109" s="46">
        <f>VLOOKUP(I109, '[1]Lapse Rates'!$A$4:$F$24, 5)</f>
        <v>1.427546E-3</v>
      </c>
      <c r="T109" s="33">
        <f t="shared" si="131"/>
        <v>0.80857598459542523</v>
      </c>
      <c r="U109" s="33">
        <f t="shared" si="122"/>
        <v>3.1436403817211529E-2</v>
      </c>
      <c r="V109" s="39">
        <f t="shared" si="117"/>
        <v>1.1542794125052609E-3</v>
      </c>
      <c r="W109" s="32">
        <f t="shared" si="123"/>
        <v>0.77598530136570842</v>
      </c>
      <c r="X109" s="32"/>
      <c r="Y109" s="5">
        <f t="shared" si="128"/>
        <v>0</v>
      </c>
      <c r="Z109" s="5">
        <f t="shared" si="118"/>
        <v>4.8694790662691831</v>
      </c>
      <c r="AA109" s="5">
        <f t="shared" si="124"/>
        <v>0</v>
      </c>
      <c r="AB109" s="5">
        <f t="shared" si="108"/>
        <v>4.6732085205616922</v>
      </c>
      <c r="AC109" s="32"/>
      <c r="AD109" s="5">
        <f t="shared" si="129"/>
        <v>267971.01578530343</v>
      </c>
      <c r="AE109" s="5">
        <f t="shared" si="110"/>
        <v>-2679.7101578530342</v>
      </c>
      <c r="AF109" s="5">
        <f t="shared" si="110"/>
        <v>-29475.942695012738</v>
      </c>
      <c r="AG109" s="5">
        <f t="shared" si="132"/>
        <v>-18931.914034435482</v>
      </c>
      <c r="AH109" s="5">
        <f t="shared" si="111"/>
        <v>216883.44889800221</v>
      </c>
      <c r="AI109" s="42">
        <f t="shared" si="127"/>
        <v>0</v>
      </c>
      <c r="AJ109" s="42">
        <f t="shared" si="130"/>
        <v>26025.554777949288</v>
      </c>
      <c r="AK109" s="42">
        <f t="shared" si="125"/>
        <v>242909.00367595151</v>
      </c>
    </row>
    <row r="110" spans="1:39" ht="15" x14ac:dyDescent="0.2">
      <c r="A110" s="12"/>
      <c r="B110" s="13">
        <v>1</v>
      </c>
      <c r="C110" s="10">
        <f>$H$100*0.14+$B$113</f>
        <v>48345.082184606537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345330.01503209316</v>
      </c>
      <c r="K110" s="11">
        <f t="shared" si="115"/>
        <v>3453.3001503209316</v>
      </c>
      <c r="L110" s="24">
        <f t="shared" si="121"/>
        <v>37985.181733643738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H'!$B$264:$AV$384, 13)</f>
        <v>42.806461327807362</v>
      </c>
      <c r="S110" s="46">
        <f>VLOOKUP(I110, '[1]Lapse Rates'!$A$4:$F$24, 5)</f>
        <v>1.4710299999999999E-3</v>
      </c>
      <c r="T110" s="33">
        <f t="shared" si="131"/>
        <v>0.77598530136570842</v>
      </c>
      <c r="U110" s="33">
        <f t="shared" si="122"/>
        <v>3.3217184793858136E-2</v>
      </c>
      <c r="V110" s="39">
        <f t="shared" si="117"/>
        <v>1.1414976578679979E-3</v>
      </c>
      <c r="W110" s="32">
        <f t="shared" si="123"/>
        <v>0.74162661891398229</v>
      </c>
      <c r="X110" s="32"/>
      <c r="Y110" s="5">
        <f t="shared" si="128"/>
        <v>0</v>
      </c>
      <c r="Z110" s="5">
        <f t="shared" si="118"/>
        <v>4.6732085205616922</v>
      </c>
      <c r="AA110" s="5">
        <f t="shared" si="124"/>
        <v>0</v>
      </c>
      <c r="AB110" s="5">
        <f t="shared" si="108"/>
        <v>4.4662905708194867</v>
      </c>
      <c r="AC110" s="32"/>
      <c r="AD110" s="5">
        <f t="shared" si="129"/>
        <v>256105.93145776592</v>
      </c>
      <c r="AE110" s="5">
        <f t="shared" si="110"/>
        <v>-2561.0593145776593</v>
      </c>
      <c r="AF110" s="5">
        <f t="shared" si="110"/>
        <v>-28170.821897955364</v>
      </c>
      <c r="AG110" s="5">
        <f t="shared" si="132"/>
        <v>-20004.351981220392</v>
      </c>
      <c r="AH110" s="5">
        <f t="shared" si="111"/>
        <v>205369.69826401249</v>
      </c>
      <c r="AI110" s="42">
        <f t="shared" si="127"/>
        <v>0</v>
      </c>
      <c r="AJ110" s="42">
        <f t="shared" si="130"/>
        <v>24873.210399002637</v>
      </c>
      <c r="AK110" s="42">
        <f t="shared" si="125"/>
        <v>230242.90866301511</v>
      </c>
    </row>
    <row r="111" spans="1:39" ht="15" x14ac:dyDescent="0.2">
      <c r="A111" s="12"/>
      <c r="B111" s="70" t="s">
        <v>49</v>
      </c>
      <c r="C111" s="10">
        <f>$H$100*0.11+$B$113</f>
        <v>37985.181733643738</v>
      </c>
      <c r="D111" s="1"/>
      <c r="E111" s="1"/>
      <c r="F111" s="1"/>
      <c r="I111" s="2">
        <f t="shared" si="113"/>
        <v>10</v>
      </c>
      <c r="J111" s="11">
        <f t="shared" si="114"/>
        <v>345330.01503209316</v>
      </c>
      <c r="K111" s="11">
        <f t="shared" si="115"/>
        <v>3453.3001503209316</v>
      </c>
      <c r="L111" s="24">
        <f t="shared" si="121"/>
        <v>37985.181733643738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H'!$B$264:$AV$384, 13)</f>
        <v>47.464280489147193</v>
      </c>
      <c r="S111" s="46">
        <f>VLOOKUP(I111, '[1]Lapse Rates'!$A$4:$F$24, 5)</f>
        <v>1.273365E-3</v>
      </c>
      <c r="T111" s="33">
        <f t="shared" si="131"/>
        <v>0.74162661891398229</v>
      </c>
      <c r="U111" s="33">
        <f t="shared" si="122"/>
        <v>3.5200773858351124E-2</v>
      </c>
      <c r="V111" s="39">
        <f t="shared" si="117"/>
        <v>9.4436137959340305E-4</v>
      </c>
      <c r="W111" s="32">
        <f t="shared" si="123"/>
        <v>0.7054814836760378</v>
      </c>
      <c r="X111" s="32"/>
      <c r="Y111" s="5">
        <f t="shared" si="128"/>
        <v>0</v>
      </c>
      <c r="Z111" s="5">
        <f t="shared" si="118"/>
        <v>4.4662905708194867</v>
      </c>
      <c r="AA111" s="5">
        <f t="shared" si="124"/>
        <v>0</v>
      </c>
      <c r="AB111" s="5">
        <f t="shared" si="108"/>
        <v>4.2486140843273654</v>
      </c>
      <c r="AC111" s="32"/>
      <c r="AD111" s="5">
        <f t="shared" si="129"/>
        <v>243623.93136270953</v>
      </c>
      <c r="AE111" s="5">
        <f t="shared" si="110"/>
        <v>-2436.2393136270953</v>
      </c>
      <c r="AF111" s="5">
        <f t="shared" si="110"/>
        <v>-26797.842367154914</v>
      </c>
      <c r="AG111" s="5">
        <f t="shared" si="132"/>
        <v>-21198.926839940937</v>
      </c>
      <c r="AH111" s="5">
        <f>SUM(AD111:AG111)</f>
        <v>193190.92284198655</v>
      </c>
      <c r="AI111" s="42">
        <f t="shared" si="127"/>
        <v>0</v>
      </c>
      <c r="AJ111" s="42">
        <f t="shared" si="130"/>
        <v>23660.950733119986</v>
      </c>
      <c r="AK111" s="42">
        <f t="shared" si="125"/>
        <v>216851.87357510655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345330.01503209316</v>
      </c>
      <c r="K112" s="11">
        <f t="shared" si="115"/>
        <v>3453.3001503209316</v>
      </c>
      <c r="L112" s="24">
        <f t="shared" si="121"/>
        <v>37985.181733643738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H'!$B$264:$AV$384, 13)</f>
        <v>52.792590240445151</v>
      </c>
      <c r="S112" s="46">
        <f>VLOOKUP(I112, '[1]Lapse Rates'!$A$4:$F$24, 5)</f>
        <v>1.2241776999999999E-3</v>
      </c>
      <c r="T112" s="33">
        <f t="shared" si="131"/>
        <v>0.7054814836760378</v>
      </c>
      <c r="U112" s="33">
        <f t="shared" si="122"/>
        <v>3.7244194889930353E-2</v>
      </c>
      <c r="V112" s="39">
        <f t="shared" si="117"/>
        <v>8.6363470007911941E-4</v>
      </c>
      <c r="W112" s="32">
        <f t="shared" si="123"/>
        <v>0.66737365408602833</v>
      </c>
      <c r="X112" s="31"/>
      <c r="Y112" s="5">
        <f t="shared" si="128"/>
        <v>0</v>
      </c>
      <c r="Z112" s="5">
        <f t="shared" si="118"/>
        <v>4.2486140843273654</v>
      </c>
      <c r="AA112" s="5">
        <f t="shared" si="124"/>
        <v>0</v>
      </c>
      <c r="AB112" s="5">
        <f t="shared" si="108"/>
        <v>4.0191176832657476</v>
      </c>
      <c r="AC112" s="32"/>
      <c r="AD112" s="5">
        <f t="shared" si="129"/>
        <v>230464.1539975511</v>
      </c>
      <c r="AE112" s="5">
        <f t="shared" si="110"/>
        <v>-2304.641539975511</v>
      </c>
      <c r="AF112" s="5">
        <f t="shared" si="110"/>
        <v>-25350.30953470368</v>
      </c>
      <c r="AG112" s="5">
        <f t="shared" si="132"/>
        <v>-22429.534244367867</v>
      </c>
      <c r="AH112" s="5">
        <f t="shared" ref="AH112:AH121" si="133">SUM(AD112:AG112)</f>
        <v>180379.66867850407</v>
      </c>
      <c r="AI112" s="42">
        <f t="shared" si="127"/>
        <v>0</v>
      </c>
      <c r="AJ112" s="42">
        <f t="shared" si="130"/>
        <v>22382.864961129839</v>
      </c>
      <c r="AK112" s="42">
        <f t="shared" ref="AK112:AK121" si="134">SUM(AH112:AJ112)</f>
        <v>202762.53363963391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345330.01503209316</v>
      </c>
      <c r="K113" s="11">
        <f t="shared" si="115"/>
        <v>3453.3001503209316</v>
      </c>
      <c r="L113" s="24">
        <f t="shared" si="121"/>
        <v>37985.181733643738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H'!$B$264:$AV$384, 13)</f>
        <v>58.858660625808398</v>
      </c>
      <c r="S113" s="46">
        <f>VLOOKUP(I113, '[1]Lapse Rates'!$A$4:$F$24, 5)</f>
        <v>1.0124068E-3</v>
      </c>
      <c r="T113" s="33">
        <f t="shared" si="131"/>
        <v>0.66737365408602833</v>
      </c>
      <c r="U113" s="33">
        <f t="shared" si="122"/>
        <v>3.9280719416455188E-2</v>
      </c>
      <c r="V113" s="39">
        <f t="shared" si="117"/>
        <v>6.756536255375429E-4</v>
      </c>
      <c r="W113" s="32">
        <f t="shared" si="123"/>
        <v>0.6274172810440356</v>
      </c>
      <c r="X113" s="31"/>
      <c r="Y113" s="5">
        <f t="shared" si="128"/>
        <v>0</v>
      </c>
      <c r="Z113" s="5">
        <f t="shared" si="118"/>
        <v>4.0191176832657476</v>
      </c>
      <c r="AA113" s="5">
        <f t="shared" si="124"/>
        <v>0</v>
      </c>
      <c r="AB113" s="5">
        <f t="shared" si="108"/>
        <v>3.778488817458685</v>
      </c>
      <c r="AC113" s="32"/>
      <c r="AD113" s="5">
        <f t="shared" si="129"/>
        <v>216666.01909433183</v>
      </c>
      <c r="AE113" s="5">
        <f t="shared" si="110"/>
        <v>-2166.6601909433184</v>
      </c>
      <c r="AF113" s="5">
        <f t="shared" si="110"/>
        <v>-23832.559443286322</v>
      </c>
      <c r="AG113" s="5">
        <f t="shared" si="132"/>
        <v>-23655.98837345239</v>
      </c>
      <c r="AH113" s="5">
        <f t="shared" si="133"/>
        <v>167010.8110866498</v>
      </c>
      <c r="AI113" s="42">
        <f t="shared" si="127"/>
        <v>0</v>
      </c>
      <c r="AJ113" s="42">
        <f t="shared" si="130"/>
        <v>21042.781383867143</v>
      </c>
      <c r="AK113" s="42">
        <f t="shared" si="134"/>
        <v>188053.59247051695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345330.01503209316</v>
      </c>
      <c r="K114" s="11">
        <f t="shared" si="115"/>
        <v>3453.3001503209316</v>
      </c>
      <c r="L114" s="24">
        <f t="shared" si="121"/>
        <v>37985.181733643738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H'!$B$264:$AV$384, 13)</f>
        <v>65.805508939012043</v>
      </c>
      <c r="S114" s="46">
        <f>VLOOKUP(I114, '[1]Lapse Rates'!$A$4:$F$24, 5)</f>
        <v>8.7385670000000003E-4</v>
      </c>
      <c r="T114" s="33">
        <f t="shared" si="131"/>
        <v>0.6274172810440356</v>
      </c>
      <c r="U114" s="33">
        <f t="shared" si="122"/>
        <v>4.1287513496233913E-2</v>
      </c>
      <c r="V114" s="39">
        <f t="shared" si="117"/>
        <v>5.4827279473611355E-4</v>
      </c>
      <c r="W114" s="32">
        <f t="shared" si="123"/>
        <v>0.58558149475306553</v>
      </c>
      <c r="X114" s="31"/>
      <c r="Y114" s="5">
        <f t="shared" si="128"/>
        <v>0</v>
      </c>
      <c r="Z114" s="5">
        <f t="shared" si="118"/>
        <v>3.778488817458685</v>
      </c>
      <c r="AA114" s="5">
        <f t="shared" si="124"/>
        <v>0</v>
      </c>
      <c r="AB114" s="5">
        <f t="shared" si="108"/>
        <v>3.5265415800364388</v>
      </c>
      <c r="AC114" s="32"/>
      <c r="AD114" s="5">
        <f t="shared" si="129"/>
        <v>202218.86638559171</v>
      </c>
      <c r="AE114" s="5">
        <f t="shared" si="110"/>
        <v>-2022.188663855917</v>
      </c>
      <c r="AF114" s="5">
        <f t="shared" si="110"/>
        <v>-22243.41949805394</v>
      </c>
      <c r="AG114" s="5">
        <f t="shared" si="132"/>
        <v>-24864.537965323452</v>
      </c>
      <c r="AH114" s="5">
        <f t="shared" si="133"/>
        <v>153088.7202583584</v>
      </c>
      <c r="AI114" s="42">
        <f t="shared" si="127"/>
        <v>0</v>
      </c>
      <c r="AJ114" s="42">
        <f t="shared" si="130"/>
        <v>19639.664754255275</v>
      </c>
      <c r="AK114" s="42">
        <f t="shared" si="134"/>
        <v>172728.38501261367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345330.01503209316</v>
      </c>
      <c r="K115" s="11">
        <f t="shared" si="115"/>
        <v>3453.3001503209316</v>
      </c>
      <c r="L115" s="24">
        <f t="shared" si="121"/>
        <v>37985.181733643738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H'!$B$264:$AV$384, 13)</f>
        <v>73.482371068246195</v>
      </c>
      <c r="S115" s="46">
        <f>VLOOKUP(I115, '[1]Lapse Rates'!$A$4:$F$24, 5)</f>
        <v>8.3940749999999998E-4</v>
      </c>
      <c r="T115" s="33">
        <f t="shared" si="131"/>
        <v>0.58558149475306553</v>
      </c>
      <c r="U115" s="33">
        <f t="shared" si="122"/>
        <v>4.3029916688143023E-2</v>
      </c>
      <c r="V115" s="39">
        <f t="shared" si="117"/>
        <v>4.9154149855693387E-4</v>
      </c>
      <c r="W115" s="32">
        <f t="shared" si="123"/>
        <v>0.54206003656636559</v>
      </c>
      <c r="X115" s="31"/>
      <c r="Y115" s="5">
        <f t="shared" si="128"/>
        <v>0</v>
      </c>
      <c r="Z115" s="5">
        <f t="shared" si="118"/>
        <v>3.5265415800364388</v>
      </c>
      <c r="AA115" s="5">
        <f t="shared" si="124"/>
        <v>0</v>
      </c>
      <c r="AB115" s="5">
        <f t="shared" si="108"/>
        <v>3.2644427376132579</v>
      </c>
      <c r="AC115" s="32"/>
      <c r="AD115" s="5">
        <f t="shared" si="129"/>
        <v>187189.60057576001</v>
      </c>
      <c r="AE115" s="5">
        <f t="shared" si="110"/>
        <v>-1871.8960057576001</v>
      </c>
      <c r="AF115" s="5">
        <f t="shared" si="110"/>
        <v>-20590.248999518968</v>
      </c>
      <c r="AG115" s="5">
        <f t="shared" si="132"/>
        <v>-25913.863697183686</v>
      </c>
      <c r="AH115" s="5">
        <f t="shared" si="133"/>
        <v>138813.59187329977</v>
      </c>
      <c r="AI115" s="42">
        <f t="shared" si="127"/>
        <v>0</v>
      </c>
      <c r="AJ115" s="42">
        <f t="shared" si="130"/>
        <v>18180.012772046241</v>
      </c>
      <c r="AK115" s="42">
        <f t="shared" si="134"/>
        <v>156993.604645346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345330.01503209316</v>
      </c>
      <c r="K116" s="11">
        <f t="shared" si="115"/>
        <v>3453.3001503209316</v>
      </c>
      <c r="L116" s="24">
        <f t="shared" si="121"/>
        <v>37985.181733643738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H'!$B$264:$AV$384, 13)</f>
        <v>81.921353534441678</v>
      </c>
      <c r="S116" s="46">
        <f>VLOOKUP(I116, '[1]Lapse Rates'!$A$4:$F$24, 5)</f>
        <v>7.2940090000000004E-4</v>
      </c>
      <c r="T116" s="33">
        <f t="shared" si="131"/>
        <v>0.54206003656636559</v>
      </c>
      <c r="U116" s="33">
        <f t="shared" si="122"/>
        <v>4.4406291892445618E-2</v>
      </c>
      <c r="V116" s="39">
        <f t="shared" si="117"/>
        <v>3.9537907852553998E-4</v>
      </c>
      <c r="W116" s="32">
        <f t="shared" si="123"/>
        <v>0.49725836559539444</v>
      </c>
      <c r="X116" s="31"/>
      <c r="Y116" s="5">
        <f t="shared" si="128"/>
        <v>0</v>
      </c>
      <c r="Z116" s="5">
        <f t="shared" si="118"/>
        <v>3.2644427376132579</v>
      </c>
      <c r="AA116" s="5">
        <f t="shared" si="124"/>
        <v>0</v>
      </c>
      <c r="AB116" s="5">
        <f t="shared" si="108"/>
        <v>2.9946340825414879</v>
      </c>
      <c r="AC116" s="32"/>
      <c r="AD116" s="5">
        <f t="shared" si="129"/>
        <v>171718.23886589165</v>
      </c>
      <c r="AE116" s="5">
        <f t="shared" si="110"/>
        <v>-1717.1823886589164</v>
      </c>
      <c r="AF116" s="5">
        <f t="shared" si="110"/>
        <v>-18888.449385715718</v>
      </c>
      <c r="AG116" s="5">
        <f t="shared" si="132"/>
        <v>-26742.756760095632</v>
      </c>
      <c r="AH116" s="5">
        <f t="shared" si="133"/>
        <v>124369.85033142139</v>
      </c>
      <c r="AI116" s="42">
        <f t="shared" si="127"/>
        <v>0</v>
      </c>
      <c r="AJ116" s="42">
        <f t="shared" si="130"/>
        <v>16677.423882249092</v>
      </c>
      <c r="AK116" s="42">
        <f t="shared" si="134"/>
        <v>141047.27421367049</v>
      </c>
    </row>
    <row r="117" spans="1:37" ht="15" x14ac:dyDescent="0.2">
      <c r="I117" s="2">
        <f t="shared" si="113"/>
        <v>16</v>
      </c>
      <c r="J117" s="11">
        <f t="shared" si="114"/>
        <v>345330.01503209316</v>
      </c>
      <c r="K117" s="11">
        <f t="shared" si="115"/>
        <v>3453.3001503209316</v>
      </c>
      <c r="L117" s="24">
        <f t="shared" si="121"/>
        <v>37985.181733643738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H'!$B$264:$AV$384, 13)</f>
        <v>91.003971804647861</v>
      </c>
      <c r="S117" s="46">
        <f>VLOOKUP(I117, '[1]Lapse Rates'!$A$4:$F$24, 5)</f>
        <v>6.1234970000000001E-4</v>
      </c>
      <c r="T117" s="33">
        <f t="shared" si="131"/>
        <v>0.49725836559539444</v>
      </c>
      <c r="U117" s="33">
        <f t="shared" si="122"/>
        <v>4.5252486282268557E-2</v>
      </c>
      <c r="V117" s="39">
        <f t="shared" si="117"/>
        <v>3.0449601099483012E-4</v>
      </c>
      <c r="W117" s="32">
        <f t="shared" si="123"/>
        <v>0.45170138330213105</v>
      </c>
      <c r="X117" s="31"/>
      <c r="Y117" s="5">
        <f t="shared" si="128"/>
        <v>0</v>
      </c>
      <c r="Z117" s="5">
        <f t="shared" si="118"/>
        <v>2.9946340825414879</v>
      </c>
      <c r="AA117" s="5">
        <f t="shared" si="124"/>
        <v>0</v>
      </c>
      <c r="AB117" s="5">
        <f t="shared" si="108"/>
        <v>2.7202767236465908</v>
      </c>
      <c r="AC117" s="32"/>
      <c r="AD117" s="5">
        <f t="shared" si="129"/>
        <v>155986.04548574219</v>
      </c>
      <c r="AE117" s="5">
        <f t="shared" si="110"/>
        <v>-1559.8604548574219</v>
      </c>
      <c r="AF117" s="5">
        <f t="shared" si="110"/>
        <v>-17157.959134069719</v>
      </c>
      <c r="AG117" s="5">
        <f t="shared" si="132"/>
        <v>-27252.359561284309</v>
      </c>
      <c r="AH117" s="5">
        <f t="shared" si="133"/>
        <v>110015.86633553077</v>
      </c>
      <c r="AI117" s="42">
        <f t="shared" si="127"/>
        <v>0</v>
      </c>
      <c r="AJ117" s="42">
        <f t="shared" si="130"/>
        <v>15149.502525133295</v>
      </c>
      <c r="AK117" s="42">
        <f t="shared" si="134"/>
        <v>125165.36886066406</v>
      </c>
    </row>
    <row r="118" spans="1:37" ht="15" x14ac:dyDescent="0.2">
      <c r="I118" s="2">
        <f t="shared" si="113"/>
        <v>17</v>
      </c>
      <c r="J118" s="11">
        <f t="shared" si="114"/>
        <v>345330.01503209316</v>
      </c>
      <c r="K118" s="11">
        <f t="shared" si="115"/>
        <v>3453.3001503209316</v>
      </c>
      <c r="L118" s="24">
        <f t="shared" si="121"/>
        <v>37985.181733643738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H'!$B$264:$AV$384, 13)</f>
        <v>100.85584175713957</v>
      </c>
      <c r="S118" s="46">
        <f>VLOOKUP(I118, '[1]Lapse Rates'!$A$4:$F$24, 5)</f>
        <v>4.6742110000000002E-4</v>
      </c>
      <c r="T118" s="33">
        <f t="shared" si="131"/>
        <v>0.45170138330213105</v>
      </c>
      <c r="U118" s="33">
        <f t="shared" si="122"/>
        <v>4.5556723235800775E-2</v>
      </c>
      <c r="V118" s="39">
        <f t="shared" si="117"/>
        <v>2.1113475745460373E-4</v>
      </c>
      <c r="W118" s="32">
        <f t="shared" si="123"/>
        <v>0.40593352530887566</v>
      </c>
      <c r="X118" s="31"/>
      <c r="Y118" s="5">
        <f t="shared" si="128"/>
        <v>0</v>
      </c>
      <c r="Z118" s="5">
        <f t="shared" si="118"/>
        <v>2.7202767236465908</v>
      </c>
      <c r="AA118" s="5">
        <f t="shared" si="124"/>
        <v>0</v>
      </c>
      <c r="AB118" s="5">
        <f t="shared" si="108"/>
        <v>2.444649410132389</v>
      </c>
      <c r="AC118" s="32"/>
      <c r="AD118" s="5">
        <f t="shared" si="129"/>
        <v>140181.03039694461</v>
      </c>
      <c r="AE118" s="5">
        <f t="shared" si="110"/>
        <v>-1401.8103039694461</v>
      </c>
      <c r="AF118" s="5">
        <f t="shared" si="110"/>
        <v>-15419.458730636312</v>
      </c>
      <c r="AG118" s="5">
        <f t="shared" si="132"/>
        <v>-27435.579877573065</v>
      </c>
      <c r="AH118" s="5">
        <f t="shared" si="133"/>
        <v>95924.181484765781</v>
      </c>
      <c r="AI118" s="42">
        <f t="shared" si="127"/>
        <v>0</v>
      </c>
      <c r="AJ118" s="42">
        <f t="shared" si="130"/>
        <v>13614.508350267453</v>
      </c>
      <c r="AK118" s="42">
        <f t="shared" si="134"/>
        <v>109538.68983503323</v>
      </c>
    </row>
    <row r="119" spans="1:37" ht="15" x14ac:dyDescent="0.2">
      <c r="I119" s="2">
        <f t="shared" si="113"/>
        <v>18</v>
      </c>
      <c r="J119" s="11">
        <f t="shared" si="114"/>
        <v>345330.01503209316</v>
      </c>
      <c r="K119" s="11">
        <f t="shared" si="115"/>
        <v>3453.3001503209316</v>
      </c>
      <c r="L119" s="24">
        <f t="shared" si="121"/>
        <v>37985.181733643738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H'!$B$264:$AV$384, 13)</f>
        <v>111.81780701482826</v>
      </c>
      <c r="S119" s="46">
        <f>VLOOKUP(I119, '[1]Lapse Rates'!$A$4:$F$24, 5)</f>
        <v>4.0205260000000001E-4</v>
      </c>
      <c r="T119" s="33">
        <f t="shared" si="131"/>
        <v>0.40593352530887566</v>
      </c>
      <c r="U119" s="33">
        <f t="shared" si="122"/>
        <v>4.5390596593836763E-2</v>
      </c>
      <c r="V119" s="39">
        <f t="shared" si="117"/>
        <v>1.6320662927759926E-4</v>
      </c>
      <c r="W119" s="32">
        <f t="shared" si="123"/>
        <v>0.3603797220857613</v>
      </c>
      <c r="X119" s="31"/>
      <c r="Y119" s="5">
        <f t="shared" si="128"/>
        <v>0</v>
      </c>
      <c r="Z119" s="5">
        <f t="shared" si="128"/>
        <v>2.444649410132389</v>
      </c>
      <c r="AA119" s="5">
        <f t="shared" si="124"/>
        <v>0</v>
      </c>
      <c r="AB119" s="5">
        <f t="shared" si="108"/>
        <v>2.1703111965198594</v>
      </c>
      <c r="AC119" s="32"/>
      <c r="AD119" s="5">
        <f t="shared" si="129"/>
        <v>124449.9348451375</v>
      </c>
      <c r="AE119" s="5">
        <f t="shared" si="110"/>
        <v>-1244.499348451375</v>
      </c>
      <c r="AF119" s="5">
        <f t="shared" si="110"/>
        <v>-13689.089236547667</v>
      </c>
      <c r="AG119" s="5">
        <f t="shared" si="132"/>
        <v>-27335.533596109719</v>
      </c>
      <c r="AH119" s="5">
        <f t="shared" si="133"/>
        <v>82180.812664028752</v>
      </c>
      <c r="AI119" s="42">
        <f t="shared" si="127"/>
        <v>0</v>
      </c>
      <c r="AJ119" s="42">
        <f t="shared" si="130"/>
        <v>12086.693042332043</v>
      </c>
      <c r="AK119" s="42">
        <f t="shared" si="134"/>
        <v>94267.505706360796</v>
      </c>
    </row>
    <row r="120" spans="1:37" ht="15" x14ac:dyDescent="0.2">
      <c r="I120" s="2">
        <f t="shared" si="113"/>
        <v>19</v>
      </c>
      <c r="J120" s="11">
        <f t="shared" si="114"/>
        <v>345330.01503209316</v>
      </c>
      <c r="K120" s="11">
        <f t="shared" si="115"/>
        <v>3453.3001503209316</v>
      </c>
      <c r="L120" s="24">
        <f t="shared" si="121"/>
        <v>37985.181733643738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H'!$B$264:$AV$384, 13)</f>
        <v>123.99630855173547</v>
      </c>
      <c r="S120" s="46">
        <f>VLOOKUP(I120, '[1]Lapse Rates'!$A$4:$F$24, 5)</f>
        <v>3.3283375800000001E-2</v>
      </c>
      <c r="T120" s="33">
        <f t="shared" si="131"/>
        <v>0.3603797220857613</v>
      </c>
      <c r="U120" s="33">
        <f t="shared" si="122"/>
        <v>4.4685755215534737E-2</v>
      </c>
      <c r="V120" s="39">
        <f t="shared" si="117"/>
        <v>1.1994653720879954E-2</v>
      </c>
      <c r="W120" s="32">
        <f t="shared" si="123"/>
        <v>0.30369931314934662</v>
      </c>
      <c r="X120" s="31"/>
      <c r="Y120" s="5">
        <f t="shared" si="128"/>
        <v>0</v>
      </c>
      <c r="Z120" s="5">
        <f t="shared" si="128"/>
        <v>2.1703111965198594</v>
      </c>
      <c r="AA120" s="5">
        <f t="shared" si="124"/>
        <v>0</v>
      </c>
      <c r="AB120" s="5">
        <f t="shared" si="108"/>
        <v>1.8289653365861787</v>
      </c>
      <c r="AC120" s="32"/>
      <c r="AD120" s="5">
        <f t="shared" si="129"/>
        <v>104876.48837510023</v>
      </c>
      <c r="AE120" s="5">
        <f t="shared" si="110"/>
        <v>-1048.7648837510023</v>
      </c>
      <c r="AF120" s="5">
        <f t="shared" si="110"/>
        <v>-11536.073602360711</v>
      </c>
      <c r="AG120" s="5">
        <f t="shared" si="132"/>
        <v>-26911.05767769627</v>
      </c>
      <c r="AH120" s="5">
        <f t="shared" si="133"/>
        <v>65380.592211292242</v>
      </c>
      <c r="AI120" s="42">
        <f t="shared" si="127"/>
        <v>0</v>
      </c>
      <c r="AJ120" s="42">
        <f t="shared" si="130"/>
        <v>10185.712582029739</v>
      </c>
      <c r="AK120" s="42">
        <f t="shared" si="134"/>
        <v>75566.304793321979</v>
      </c>
    </row>
    <row r="121" spans="1:37" ht="15" x14ac:dyDescent="0.2">
      <c r="I121" s="2">
        <f t="shared" si="113"/>
        <v>20</v>
      </c>
      <c r="J121" s="11">
        <f t="shared" si="114"/>
        <v>345330.01503209316</v>
      </c>
      <c r="K121" s="11">
        <f t="shared" si="115"/>
        <v>3453.3001503209316</v>
      </c>
      <c r="L121" s="24">
        <f t="shared" si="121"/>
        <v>37985.181733643738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H'!$B$264:$AV$384, 13)</f>
        <v>137.57880024319593</v>
      </c>
      <c r="S121" s="46">
        <f>VLOOKUP(I121, '[1]Lapse Rates'!$A$4:$F$24, 5)</f>
        <v>0</v>
      </c>
      <c r="T121" s="33">
        <f t="shared" si="131"/>
        <v>0.30369931314934662</v>
      </c>
      <c r="U121" s="33">
        <f t="shared" si="122"/>
        <v>4.1782587137769764E-2</v>
      </c>
      <c r="V121" s="39">
        <f t="shared" si="117"/>
        <v>0</v>
      </c>
      <c r="W121" s="32">
        <f t="shared" si="123"/>
        <v>0.26191672601157684</v>
      </c>
      <c r="X121" s="31"/>
      <c r="Y121" s="5">
        <f t="shared" si="128"/>
        <v>0</v>
      </c>
      <c r="Z121" s="5">
        <f t="shared" si="128"/>
        <v>1.8289653365861787</v>
      </c>
      <c r="AA121" s="5">
        <f t="shared" si="124"/>
        <v>0</v>
      </c>
      <c r="AB121" s="5">
        <f t="shared" si="108"/>
        <v>1.5773384798922592</v>
      </c>
      <c r="AC121" s="32"/>
      <c r="AD121" s="5">
        <f>$W121*J121</f>
        <v>90447.70693073445</v>
      </c>
      <c r="AE121" s="5">
        <f t="shared" si="110"/>
        <v>-904.47706930734455</v>
      </c>
      <c r="AF121" s="5">
        <f t="shared" si="110"/>
        <v>-9948.95443663072</v>
      </c>
      <c r="AG121" s="5">
        <f t="shared" si="132"/>
        <v>-25162.685669391947</v>
      </c>
      <c r="AH121" s="5">
        <f t="shared" si="133"/>
        <v>54431.589755404428</v>
      </c>
      <c r="AI121" s="42">
        <f t="shared" si="127"/>
        <v>0</v>
      </c>
      <c r="AJ121" s="42">
        <f t="shared" si="130"/>
        <v>8784.3702709055178</v>
      </c>
      <c r="AK121" s="42">
        <f t="shared" si="134"/>
        <v>63215.960026309942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4901832.5013371632</v>
      </c>
      <c r="AE124" s="21">
        <f t="shared" ref="AE124:AK124" si="135">SUM(AE101:AE121)</f>
        <v>-180325.95834813156</v>
      </c>
      <c r="AF124" s="21">
        <f t="shared" si="135"/>
        <v>-512464.87419512903</v>
      </c>
      <c r="AG124" s="21">
        <f t="shared" si="135"/>
        <v>-425445.85606333078</v>
      </c>
      <c r="AH124" s="21">
        <f t="shared" si="135"/>
        <v>3783595.8127305717</v>
      </c>
      <c r="AI124" s="21">
        <f t="shared" si="135"/>
        <v>0</v>
      </c>
      <c r="AJ124" s="21">
        <f t="shared" si="135"/>
        <v>442861.89844463638</v>
      </c>
      <c r="AK124" s="21">
        <f t="shared" si="135"/>
        <v>4226457.711175207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2633976.0506757754</v>
      </c>
      <c r="AE126" s="21">
        <f t="shared" ref="AE126:AK126" si="136">AE101+NPV($D$6,AE102:AE121)</f>
        <v>-157948.55240173344</v>
      </c>
      <c r="AF126" s="21">
        <f t="shared" si="136"/>
        <v>-266320.66587241547</v>
      </c>
      <c r="AG126" s="21">
        <f t="shared" si="136"/>
        <v>-161515.11129988803</v>
      </c>
      <c r="AH126" s="21">
        <f t="shared" si="136"/>
        <v>2048191.721101739</v>
      </c>
      <c r="AI126" s="21">
        <f t="shared" si="136"/>
        <v>0</v>
      </c>
      <c r="AJ126" s="21">
        <f t="shared" si="136"/>
        <v>222576.25482500129</v>
      </c>
      <c r="AK126" s="21">
        <f t="shared" si="136"/>
        <v>2270767.9759267406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3756092.460610209</v>
      </c>
      <c r="AE128" s="21">
        <f t="shared" ref="AE128:AK128" si="137">AE101+NPV($D$7,AE102:AE121)</f>
        <v>-168987.03518527711</v>
      </c>
      <c r="AF128" s="21">
        <f t="shared" si="137"/>
        <v>-387740.39666460734</v>
      </c>
      <c r="AG128" s="21">
        <f t="shared" si="137"/>
        <v>-284412.76394444425</v>
      </c>
      <c r="AH128" s="21">
        <f t="shared" si="137"/>
        <v>2914952.2648158823</v>
      </c>
      <c r="AI128" s="21">
        <f t="shared" si="137"/>
        <v>0</v>
      </c>
      <c r="AJ128" s="21">
        <f t="shared" si="137"/>
        <v>331575.04459501524</v>
      </c>
      <c r="AK128" s="21">
        <f t="shared" si="137"/>
        <v>3246527.3094108962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336401.79800221376</v>
      </c>
    </row>
    <row r="132" spans="1:39" ht="15" x14ac:dyDescent="0.2">
      <c r="G132" s="58" t="s">
        <v>113</v>
      </c>
      <c r="H132" s="57"/>
      <c r="I132" s="57"/>
      <c r="J132" s="11">
        <f>H$131</f>
        <v>336401.79800221376</v>
      </c>
      <c r="K132" s="11">
        <f>J132*$C$10</f>
        <v>134560.71920088551</v>
      </c>
      <c r="L132" s="24">
        <f>$C$141</f>
        <v>47277.802908524485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336401.79800221376</v>
      </c>
      <c r="AE132" s="5">
        <f>-$W132*K132</f>
        <v>-134560.71920088551</v>
      </c>
      <c r="AF132" s="5">
        <f>-$W132*L132</f>
        <v>-47277.802908524485</v>
      </c>
      <c r="AG132" s="5"/>
      <c r="AH132" s="5">
        <f>SUM(AD132:AG132)</f>
        <v>154563.27589280377</v>
      </c>
      <c r="AI132" s="42">
        <f>Y132-AA132</f>
        <v>0</v>
      </c>
      <c r="AJ132" s="42"/>
      <c r="AK132" s="42">
        <f>SUM(AH132:AJ132)</f>
        <v>154563.27589280377</v>
      </c>
      <c r="AL132" s="6" t="s">
        <v>39</v>
      </c>
      <c r="AM132" s="36">
        <f>AK159</f>
        <v>3299496.8287045006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336401.79800221376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H'!$B$264:$AV$384, 16)</f>
        <v>18.187586726586556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1.8187586726586557E-2</v>
      </c>
      <c r="V133" s="39">
        <f>MIN(S133*T133,T133-U133)</f>
        <v>2.3220462500000002E-3</v>
      </c>
      <c r="W133" s="32">
        <f>T133-SUM(U133:V133)</f>
        <v>0.97949036702341341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5.8987750424214322</v>
      </c>
      <c r="AC133" s="32"/>
      <c r="AD133" s="5">
        <f t="shared" ref="AD133:AD135" si="146">$W133*J133</f>
        <v>329502.32059252454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-10953.092166765495</v>
      </c>
      <c r="AH133" s="5">
        <f t="shared" ref="AH133:AH141" si="148">SUM(AD133:AG133)</f>
        <v>318549.22842575907</v>
      </c>
      <c r="AI133" s="42">
        <f>-M133*$W132*(N133-N132)/1000</f>
        <v>0</v>
      </c>
      <c r="AJ133" s="42">
        <f>$D$6*SUM(Y133:Z133,AD133:AE133)</f>
        <v>32324.768436775659</v>
      </c>
      <c r="AK133" s="42">
        <f t="shared" ref="AK133" si="149">SUM(AH133:AJ133)</f>
        <v>350873.99686253472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336401.79800221376</v>
      </c>
      <c r="K134" s="11">
        <f t="shared" ref="K134:K152" si="151">J134*$C$11</f>
        <v>3364.0179800221376</v>
      </c>
      <c r="L134" s="24">
        <f>$C$142</f>
        <v>37185.748968458065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H'!$B$264:$AV$384, 16)</f>
        <v>19.877635312643395</v>
      </c>
      <c r="S134" s="46">
        <f>VLOOKUP(I134, '[1]Lapse Rates'!$A$4:$F$24, 5)</f>
        <v>2.1348066000000001E-3</v>
      </c>
      <c r="T134" s="33">
        <f t="shared" ref="T134:T136" si="152">W133</f>
        <v>0.97949036702341341</v>
      </c>
      <c r="U134" s="33">
        <f>T134*R134/1000</f>
        <v>1.9469952307938642E-2</v>
      </c>
      <c r="V134" s="39">
        <f t="shared" ref="V134:V152" si="153">MIN(S134*T134,T134-U134)</f>
        <v>2.0910225001580054E-3</v>
      </c>
      <c r="W134" s="32">
        <f>T134-SUM(U134:V134)</f>
        <v>0.95792939221531681</v>
      </c>
      <c r="X134" s="32"/>
      <c r="Y134" s="5">
        <f t="shared" ref="Y134:Z149" si="154">AA133</f>
        <v>0</v>
      </c>
      <c r="Z134" s="5">
        <f t="shared" si="154"/>
        <v>5.8987750424214322</v>
      </c>
      <c r="AA134" s="5">
        <f>O134*W134</f>
        <v>0</v>
      </c>
      <c r="AB134" s="5">
        <f t="shared" si="145"/>
        <v>5.7689285994443802</v>
      </c>
      <c r="AC134" s="32"/>
      <c r="AD134" s="5">
        <f t="shared" si="146"/>
        <v>322249.16990040039</v>
      </c>
      <c r="AE134" s="5">
        <f t="shared" si="147"/>
        <v>-3222.4916990040042</v>
      </c>
      <c r="AF134" s="5">
        <f t="shared" si="147"/>
        <v>-35621.321908426376</v>
      </c>
      <c r="AG134" s="5">
        <f t="shared" ref="AG134:AG137" si="155">-U134*M134</f>
        <v>-11725.36990845758</v>
      </c>
      <c r="AH134" s="5">
        <f t="shared" si="148"/>
        <v>271679.98638451245</v>
      </c>
      <c r="AI134" s="42">
        <f>-M134*($W133*N134-$W132*N133)/1000</f>
        <v>0</v>
      </c>
      <c r="AJ134" s="42">
        <f t="shared" ref="AJ134:AJ135" si="156">$D$6*SUM(Y134:Z134,AD134:AE134)</f>
        <v>31297.095801388648</v>
      </c>
      <c r="AK134" s="42">
        <f>SUM(AH134:AJ134)</f>
        <v>302977.08218590112</v>
      </c>
      <c r="AL134" s="48" t="s">
        <v>59</v>
      </c>
      <c r="AM134" s="54">
        <f>AK159/AD159</f>
        <v>0.87110529232285272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336401.79800221376</v>
      </c>
      <c r="K135" s="11">
        <f t="shared" si="151"/>
        <v>3364.0179800221376</v>
      </c>
      <c r="L135" s="24">
        <f t="shared" ref="L135:L152" si="157">$C$142</f>
        <v>37185.748968458065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H'!$B$264:$AV$384, 16)</f>
        <v>21.668944021117056</v>
      </c>
      <c r="S135" s="46">
        <f>VLOOKUP(I135, '[1]Lapse Rates'!$A$4:$F$24, 5)</f>
        <v>2.1304430000000001E-3</v>
      </c>
      <c r="T135" s="33">
        <f t="shared" si="152"/>
        <v>0.95792939221531681</v>
      </c>
      <c r="U135" s="33">
        <f t="shared" ref="U135:U152" si="158">T135*R135/1000</f>
        <v>2.0757318376096387E-2</v>
      </c>
      <c r="V135" s="39">
        <f t="shared" si="153"/>
        <v>2.0408139681393762E-3</v>
      </c>
      <c r="W135" s="32">
        <f t="shared" ref="W135:W152" si="159">T135-SUM(U135:V135)</f>
        <v>0.93513125987108103</v>
      </c>
      <c r="X135" s="32"/>
      <c r="Y135" s="5">
        <f t="shared" si="154"/>
        <v>0</v>
      </c>
      <c r="Z135" s="5">
        <f t="shared" si="154"/>
        <v>5.7689285994443802</v>
      </c>
      <c r="AA135" s="5">
        <f t="shared" ref="AA135:AA152" si="160">O135*W135</f>
        <v>0</v>
      </c>
      <c r="AB135" s="5">
        <f t="shared" si="145"/>
        <v>5.6316316350090121</v>
      </c>
      <c r="AC135" s="32"/>
      <c r="AD135" s="5">
        <f t="shared" si="146"/>
        <v>314579.83718870708</v>
      </c>
      <c r="AE135" s="5">
        <f t="shared" si="147"/>
        <v>-3145.7983718870705</v>
      </c>
      <c r="AF135" s="5">
        <f>-$W135*L135</f>
        <v>-34773.556282123944</v>
      </c>
      <c r="AG135" s="5">
        <f t="shared" si="155"/>
        <v>-12500.659088318151</v>
      </c>
      <c r="AH135" s="5">
        <f t="shared" si="148"/>
        <v>264159.82344637788</v>
      </c>
      <c r="AI135" s="42">
        <f>-M135*($W134*N135-$W133*N134)/1000</f>
        <v>0</v>
      </c>
      <c r="AJ135" s="42">
        <f t="shared" si="156"/>
        <v>30552.245139825649</v>
      </c>
      <c r="AK135" s="42">
        <f t="shared" ref="AK135:AK142" si="161">SUM(AH135:AJ135)</f>
        <v>294712.0685862035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336401.79800221376</v>
      </c>
      <c r="K136" s="11">
        <f t="shared" si="151"/>
        <v>3364.0179800221376</v>
      </c>
      <c r="L136" s="24">
        <f t="shared" si="157"/>
        <v>37185.748968458065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H'!$B$264:$AV$384, 16)</f>
        <v>23.559634170160091</v>
      </c>
      <c r="S136" s="46">
        <f>VLOOKUP(I136, '[1]Lapse Rates'!$A$4:$F$24, 5)</f>
        <v>1.8971547999999999E-3</v>
      </c>
      <c r="T136" s="33">
        <f t="shared" si="152"/>
        <v>0.93513125987108103</v>
      </c>
      <c r="U136" s="33">
        <f t="shared" si="158"/>
        <v>2.2031350383643577E-2</v>
      </c>
      <c r="V136" s="39">
        <f t="shared" si="153"/>
        <v>1.7740887582944687E-3</v>
      </c>
      <c r="W136" s="32">
        <f t="shared" si="159"/>
        <v>0.91132582072914303</v>
      </c>
      <c r="X136" s="32"/>
      <c r="Y136" s="5">
        <f>AA135</f>
        <v>0</v>
      </c>
      <c r="Z136" s="5">
        <f t="shared" si="154"/>
        <v>5.6316316350090121</v>
      </c>
      <c r="AA136" s="5">
        <f t="shared" si="160"/>
        <v>0</v>
      </c>
      <c r="AB136" s="5">
        <f t="shared" si="145"/>
        <v>5.4882683769189109</v>
      </c>
      <c r="AC136" s="32"/>
      <c r="AD136" s="5">
        <f>$W136*J136</f>
        <v>306571.64465912688</v>
      </c>
      <c r="AE136" s="5">
        <f t="shared" si="147"/>
        <v>-3065.7164465912683</v>
      </c>
      <c r="AF136" s="5">
        <f t="shared" si="147"/>
        <v>-33888.333198107932</v>
      </c>
      <c r="AG136" s="5">
        <f t="shared" si="155"/>
        <v>-13267.918110191287</v>
      </c>
      <c r="AH136" s="5">
        <f t="shared" si="148"/>
        <v>256349.67690423637</v>
      </c>
      <c r="AI136" s="42">
        <f t="shared" ref="AI136:AI152" si="163">-M136*($W135*N136-$W134*N135)/1000</f>
        <v>0</v>
      </c>
      <c r="AJ136" s="42">
        <f>$D$6*SUM(Y136:Z136,AD136:AE136)</f>
        <v>29774.484020713142</v>
      </c>
      <c r="AK136" s="42">
        <f t="shared" si="161"/>
        <v>286124.16092494951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336401.79800221376</v>
      </c>
      <c r="K137" s="11">
        <f t="shared" si="151"/>
        <v>3364.0179800221376</v>
      </c>
      <c r="L137" s="24">
        <f t="shared" si="157"/>
        <v>37185.748968458065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H'!$B$264:$AV$384, 16)</f>
        <v>25.677997168258795</v>
      </c>
      <c r="S137" s="46">
        <f>VLOOKUP(I137, '[1]Lapse Rates'!$A$4:$F$24, 5)</f>
        <v>1.8563969E-3</v>
      </c>
      <c r="T137" s="33">
        <f>W136</f>
        <v>0.91132582072914303</v>
      </c>
      <c r="U137" s="33">
        <f t="shared" si="158"/>
        <v>2.3401021844044054E-2</v>
      </c>
      <c r="V137" s="39">
        <f t="shared" si="153"/>
        <v>1.6917824284915369E-3</v>
      </c>
      <c r="W137" s="32">
        <f t="shared" si="159"/>
        <v>0.88623301645660746</v>
      </c>
      <c r="X137" s="32"/>
      <c r="Y137" s="5">
        <f t="shared" ref="Y137:Z152" si="164">AA136</f>
        <v>0</v>
      </c>
      <c r="Z137" s="5">
        <f t="shared" si="154"/>
        <v>5.4882683769189109</v>
      </c>
      <c r="AA137" s="5">
        <f t="shared" si="160"/>
        <v>0</v>
      </c>
      <c r="AB137" s="5">
        <f t="shared" si="145"/>
        <v>5.3371522326764627</v>
      </c>
      <c r="AC137" s="32"/>
      <c r="AD137" s="5">
        <f t="shared" ref="AD137:AD151" si="165">$W137*J137</f>
        <v>298130.38018492825</v>
      </c>
      <c r="AE137" s="5">
        <f t="shared" si="147"/>
        <v>-2981.3038018492825</v>
      </c>
      <c r="AF137" s="5">
        <f t="shared" si="147"/>
        <v>-32955.238477514773</v>
      </c>
      <c r="AG137" s="5">
        <f t="shared" si="155"/>
        <v>-14092.773984116808</v>
      </c>
      <c r="AH137" s="5">
        <f t="shared" si="148"/>
        <v>248101.06392144738</v>
      </c>
      <c r="AI137" s="42">
        <f t="shared" si="163"/>
        <v>0</v>
      </c>
      <c r="AJ137" s="42">
        <f t="shared" ref="AJ137:AJ152" si="166">$D$6*SUM(Y137:Z137,AD137:AE137)</f>
        <v>28954.662792307819</v>
      </c>
      <c r="AK137" s="42">
        <f t="shared" si="161"/>
        <v>277055.72671375517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336401.79800221376</v>
      </c>
      <c r="K138" s="11">
        <f t="shared" si="151"/>
        <v>3364.0179800221376</v>
      </c>
      <c r="L138" s="24">
        <f t="shared" si="157"/>
        <v>37185.748968458065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H'!$B$264:$AV$384, 16)</f>
        <v>28.054853879514205</v>
      </c>
      <c r="S138" s="46">
        <f>VLOOKUP(I138, '[1]Lapse Rates'!$A$4:$F$24, 5)</f>
        <v>1.7512077999999999E-3</v>
      </c>
      <c r="T138" s="33">
        <f t="shared" ref="T138:T152" si="167">W137</f>
        <v>0.88623301645660746</v>
      </c>
      <c r="U138" s="33">
        <f t="shared" si="158"/>
        <v>2.4863137779891228E-2</v>
      </c>
      <c r="V138" s="39">
        <f t="shared" si="153"/>
        <v>1.5519781710363393E-3</v>
      </c>
      <c r="W138" s="32">
        <f t="shared" si="159"/>
        <v>0.85981790050567986</v>
      </c>
      <c r="X138" s="32"/>
      <c r="Y138" s="5">
        <f t="shared" si="164"/>
        <v>0</v>
      </c>
      <c r="Z138" s="5">
        <f t="shared" si="154"/>
        <v>5.3371522326764627</v>
      </c>
      <c r="AA138" s="5">
        <f t="shared" si="160"/>
        <v>0</v>
      </c>
      <c r="AB138" s="5">
        <f t="shared" si="145"/>
        <v>5.178072744036351</v>
      </c>
      <c r="AC138" s="32"/>
      <c r="AD138" s="5">
        <f t="shared" si="165"/>
        <v>289244.28768459923</v>
      </c>
      <c r="AE138" s="5">
        <f t="shared" si="147"/>
        <v>-2892.4428768459925</v>
      </c>
      <c r="AF138" s="5">
        <f t="shared" si="147"/>
        <v>-31972.972606790863</v>
      </c>
      <c r="AG138" s="5">
        <f>-U138*M138</f>
        <v>-14973.302602046115</v>
      </c>
      <c r="AH138" s="5">
        <f t="shared" si="148"/>
        <v>239405.56959891625</v>
      </c>
      <c r="AI138" s="42">
        <f t="shared" si="163"/>
        <v>0</v>
      </c>
      <c r="AJ138" s="42">
        <f t="shared" si="166"/>
        <v>28091.639550274616</v>
      </c>
      <c r="AK138" s="42">
        <f t="shared" si="161"/>
        <v>267497.20914919086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336401.79800221376</v>
      </c>
      <c r="K139" s="11">
        <f t="shared" si="151"/>
        <v>3364.0179800221376</v>
      </c>
      <c r="L139" s="24">
        <f t="shared" si="157"/>
        <v>37185.748968458065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H'!$B$264:$AV$384, 16)</f>
        <v>30.765944228109774</v>
      </c>
      <c r="S139" s="46">
        <f>VLOOKUP(I139, '[1]Lapse Rates'!$A$4:$F$24, 5)</f>
        <v>1.6267663999999999E-3</v>
      </c>
      <c r="T139" s="33">
        <f t="shared" si="167"/>
        <v>0.85981790050567986</v>
      </c>
      <c r="U139" s="33">
        <f t="shared" si="158"/>
        <v>2.6453109573288183E-2</v>
      </c>
      <c r="V139" s="39">
        <f t="shared" si="153"/>
        <v>1.3987228706611829E-3</v>
      </c>
      <c r="W139" s="32">
        <f t="shared" si="159"/>
        <v>0.83196606806173046</v>
      </c>
      <c r="X139" s="32"/>
      <c r="Y139" s="5">
        <f t="shared" si="164"/>
        <v>0</v>
      </c>
      <c r="Z139" s="5">
        <f t="shared" si="154"/>
        <v>5.178072744036351</v>
      </c>
      <c r="AA139" s="5">
        <f t="shared" si="160"/>
        <v>0</v>
      </c>
      <c r="AB139" s="5">
        <f t="shared" si="145"/>
        <v>5.0103409320274785</v>
      </c>
      <c r="AC139" s="32"/>
      <c r="AD139" s="5">
        <f t="shared" si="165"/>
        <v>279874.88117279828</v>
      </c>
      <c r="AE139" s="5">
        <f t="shared" si="147"/>
        <v>-2798.7488117279827</v>
      </c>
      <c r="AF139" s="5">
        <f t="shared" si="147"/>
        <v>-30937.281357218606</v>
      </c>
      <c r="AG139" s="5">
        <f t="shared" ref="AG139:AG152" si="168">-U139*M139</f>
        <v>-15930.82972521177</v>
      </c>
      <c r="AH139" s="5">
        <f t="shared" si="148"/>
        <v>230208.02127863994</v>
      </c>
      <c r="AI139" s="42">
        <f t="shared" si="163"/>
        <v>0</v>
      </c>
      <c r="AJ139" s="42">
        <f t="shared" si="166"/>
        <v>27181.67655355719</v>
      </c>
      <c r="AK139" s="42">
        <f t="shared" si="161"/>
        <v>257389.69783219713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336401.79800221376</v>
      </c>
      <c r="K140" s="11">
        <f t="shared" si="151"/>
        <v>3364.0179800221376</v>
      </c>
      <c r="L140" s="24">
        <f t="shared" si="157"/>
        <v>37185.748968458065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H'!$B$264:$AV$384, 16)</f>
        <v>33.879502489600519</v>
      </c>
      <c r="S140" s="46">
        <f>VLOOKUP(I140, '[1]Lapse Rates'!$A$4:$F$24, 5)</f>
        <v>1.427546E-3</v>
      </c>
      <c r="T140" s="33">
        <f t="shared" si="167"/>
        <v>0.83196606806173046</v>
      </c>
      <c r="U140" s="33">
        <f t="shared" si="158"/>
        <v>2.8186596474160552E-2</v>
      </c>
      <c r="V140" s="39">
        <f t="shared" si="153"/>
        <v>1.187669832597251E-3</v>
      </c>
      <c r="W140" s="32">
        <f t="shared" si="159"/>
        <v>0.80259180175497269</v>
      </c>
      <c r="X140" s="32"/>
      <c r="Y140" s="5">
        <f t="shared" si="164"/>
        <v>0</v>
      </c>
      <c r="Z140" s="5">
        <f t="shared" si="154"/>
        <v>5.0103409320274785</v>
      </c>
      <c r="AA140" s="5">
        <f t="shared" si="160"/>
        <v>0</v>
      </c>
      <c r="AB140" s="5">
        <f t="shared" si="145"/>
        <v>4.8334405817909545</v>
      </c>
      <c r="AC140" s="32"/>
      <c r="AD140" s="5">
        <f t="shared" si="165"/>
        <v>269993.32517220912</v>
      </c>
      <c r="AE140" s="5">
        <f t="shared" si="147"/>
        <v>-2699.933251722091</v>
      </c>
      <c r="AF140" s="5">
        <f t="shared" si="147"/>
        <v>-29844.977264202877</v>
      </c>
      <c r="AG140" s="5">
        <f t="shared" si="168"/>
        <v>-16974.785808037235</v>
      </c>
      <c r="AH140" s="5">
        <f t="shared" si="148"/>
        <v>220473.62884824694</v>
      </c>
      <c r="AI140" s="42">
        <f t="shared" si="163"/>
        <v>0</v>
      </c>
      <c r="AJ140" s="42">
        <f t="shared" si="166"/>
        <v>26221.973261845211</v>
      </c>
      <c r="AK140" s="42">
        <f t="shared" si="161"/>
        <v>246695.60211009215</v>
      </c>
    </row>
    <row r="141" spans="1:39" ht="15" x14ac:dyDescent="0.2">
      <c r="A141" s="12"/>
      <c r="B141" s="13">
        <v>1</v>
      </c>
      <c r="C141" s="10">
        <f>$H$131*0.14+$B$144</f>
        <v>47277.802908524485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336401.79800221376</v>
      </c>
      <c r="K141" s="11">
        <f t="shared" si="151"/>
        <v>3364.0179800221376</v>
      </c>
      <c r="L141" s="24">
        <f t="shared" si="157"/>
        <v>37185.748968458065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H'!$B$264:$AV$384, 16)</f>
        <v>37.455426812539791</v>
      </c>
      <c r="S141" s="46">
        <f>VLOOKUP(I141, '[1]Lapse Rates'!$A$4:$F$24, 5)</f>
        <v>1.4710299999999999E-3</v>
      </c>
      <c r="T141" s="33">
        <f t="shared" si="167"/>
        <v>0.80259180175497269</v>
      </c>
      <c r="U141" s="33">
        <f t="shared" si="158"/>
        <v>3.0061418490977824E-2</v>
      </c>
      <c r="V141" s="39">
        <f t="shared" si="153"/>
        <v>1.1806366181356174E-3</v>
      </c>
      <c r="W141" s="32">
        <f t="shared" si="159"/>
        <v>0.7713497466458592</v>
      </c>
      <c r="X141" s="32"/>
      <c r="Y141" s="5">
        <f t="shared" si="164"/>
        <v>0</v>
      </c>
      <c r="Z141" s="5">
        <f t="shared" si="154"/>
        <v>4.8334405817909545</v>
      </c>
      <c r="AA141" s="5">
        <f t="shared" si="160"/>
        <v>0</v>
      </c>
      <c r="AB141" s="5">
        <f t="shared" si="145"/>
        <v>4.6452918657278914</v>
      </c>
      <c r="AC141" s="32"/>
      <c r="AD141" s="5">
        <f t="shared" si="165"/>
        <v>259483.4416602191</v>
      </c>
      <c r="AE141" s="5">
        <f t="shared" si="147"/>
        <v>-2594.8344166021907</v>
      </c>
      <c r="AF141" s="5">
        <f t="shared" si="147"/>
        <v>-28683.218045656649</v>
      </c>
      <c r="AG141" s="5">
        <f t="shared" si="168"/>
        <v>-18103.857996403083</v>
      </c>
      <c r="AH141" s="5">
        <f t="shared" si="148"/>
        <v>210101.53120155717</v>
      </c>
      <c r="AI141" s="42">
        <f t="shared" si="163"/>
        <v>0</v>
      </c>
      <c r="AJ141" s="42">
        <f t="shared" si="166"/>
        <v>25201.246531119898</v>
      </c>
      <c r="AK141" s="42">
        <f t="shared" si="161"/>
        <v>235302.77773267706</v>
      </c>
    </row>
    <row r="142" spans="1:39" ht="15" x14ac:dyDescent="0.2">
      <c r="A142" s="12"/>
      <c r="B142" s="70" t="s">
        <v>49</v>
      </c>
      <c r="C142" s="10">
        <f>$H$131*0.11+$B$144</f>
        <v>37185.748968458065</v>
      </c>
      <c r="D142" s="1"/>
      <c r="E142" s="1"/>
      <c r="F142" s="1"/>
      <c r="I142" s="2">
        <f t="shared" si="150"/>
        <v>10</v>
      </c>
      <c r="J142" s="11">
        <f t="shared" si="140"/>
        <v>336401.79800221376</v>
      </c>
      <c r="K142" s="11">
        <f t="shared" si="151"/>
        <v>3364.0179800221376</v>
      </c>
      <c r="L142" s="24">
        <f t="shared" si="157"/>
        <v>37185.748968458065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H'!$B$264:$AV$384, 16)</f>
        <v>41.700904448618118</v>
      </c>
      <c r="S142" s="46">
        <f>VLOOKUP(I142, '[1]Lapse Rates'!$A$4:$F$24, 5)</f>
        <v>1.273365E-3</v>
      </c>
      <c r="T142" s="33">
        <f t="shared" si="167"/>
        <v>0.7713497466458592</v>
      </c>
      <c r="U142" s="33">
        <f t="shared" si="158"/>
        <v>3.2165982081344767E-2</v>
      </c>
      <c r="V142" s="39">
        <f t="shared" si="153"/>
        <v>9.8220977013770464E-4</v>
      </c>
      <c r="W142" s="32">
        <f t="shared" si="159"/>
        <v>0.73820155479437677</v>
      </c>
      <c r="X142" s="32"/>
      <c r="Y142" s="5">
        <f t="shared" si="164"/>
        <v>0</v>
      </c>
      <c r="Z142" s="5">
        <f t="shared" si="154"/>
        <v>4.6452918657278914</v>
      </c>
      <c r="AA142" s="5">
        <f t="shared" si="160"/>
        <v>0</v>
      </c>
      <c r="AB142" s="5">
        <f t="shared" si="145"/>
        <v>4.4456638414226273</v>
      </c>
      <c r="AC142" s="32"/>
      <c r="AD142" s="5">
        <f t="shared" si="165"/>
        <v>248332.33032085808</v>
      </c>
      <c r="AE142" s="5">
        <f t="shared" si="147"/>
        <v>-2483.3233032085809</v>
      </c>
      <c r="AF142" s="5">
        <f t="shared" si="147"/>
        <v>-27450.577704709136</v>
      </c>
      <c r="AG142" s="5">
        <f t="shared" si="168"/>
        <v>-19371.287222866176</v>
      </c>
      <c r="AH142" s="5">
        <f>SUM(AD142:AG142)</f>
        <v>199027.14209007419</v>
      </c>
      <c r="AI142" s="42">
        <f t="shared" si="163"/>
        <v>0</v>
      </c>
      <c r="AJ142" s="42">
        <f t="shared" si="166"/>
        <v>24118.243291563445</v>
      </c>
      <c r="AK142" s="42">
        <f t="shared" si="161"/>
        <v>223145.38538163764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336401.79800221376</v>
      </c>
      <c r="K143" s="11">
        <f t="shared" si="151"/>
        <v>3364.0179800221376</v>
      </c>
      <c r="L143" s="24">
        <f t="shared" si="157"/>
        <v>37185.748968458065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H'!$B$264:$AV$384, 16)</f>
        <v>46.571205897721747</v>
      </c>
      <c r="S143" s="46">
        <f>VLOOKUP(I143, '[1]Lapse Rates'!$A$4:$F$24, 5)</f>
        <v>1.2241776999999999E-3</v>
      </c>
      <c r="T143" s="33">
        <f t="shared" si="167"/>
        <v>0.73820155479437677</v>
      </c>
      <c r="U143" s="33">
        <f t="shared" si="158"/>
        <v>3.4378936602347247E-2</v>
      </c>
      <c r="V143" s="39">
        <f t="shared" si="153"/>
        <v>9.0368988148460411E-4</v>
      </c>
      <c r="W143" s="32">
        <f t="shared" si="159"/>
        <v>0.70291892831054492</v>
      </c>
      <c r="X143" s="31"/>
      <c r="Y143" s="5">
        <f t="shared" si="164"/>
        <v>0</v>
      </c>
      <c r="Z143" s="5">
        <f t="shared" si="154"/>
        <v>4.4456638414226273</v>
      </c>
      <c r="AA143" s="5">
        <f t="shared" si="160"/>
        <v>0</v>
      </c>
      <c r="AB143" s="5">
        <f t="shared" si="145"/>
        <v>4.2331816327753113</v>
      </c>
      <c r="AC143" s="32"/>
      <c r="AD143" s="5">
        <f t="shared" si="165"/>
        <v>236463.19133345652</v>
      </c>
      <c r="AE143" s="5">
        <f t="shared" si="147"/>
        <v>-2364.6319133345651</v>
      </c>
      <c r="AF143" s="5">
        <f t="shared" si="147"/>
        <v>-26138.566813333495</v>
      </c>
      <c r="AG143" s="5">
        <f t="shared" si="168"/>
        <v>-20703.992611094982</v>
      </c>
      <c r="AH143" s="5">
        <f t="shared" ref="AH143:AH152" si="169">SUM(AD143:AG143)</f>
        <v>187255.99999569348</v>
      </c>
      <c r="AI143" s="42">
        <f t="shared" si="163"/>
        <v>0</v>
      </c>
      <c r="AJ143" s="42">
        <f t="shared" si="166"/>
        <v>22965.504798736809</v>
      </c>
      <c r="AK143" s="42">
        <f t="shared" ref="AK143:AK152" si="170">SUM(AH143:AJ143)</f>
        <v>210221.50479443028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336401.79800221376</v>
      </c>
      <c r="K144" s="11">
        <f t="shared" si="151"/>
        <v>3364.0179800221376</v>
      </c>
      <c r="L144" s="24">
        <f t="shared" si="157"/>
        <v>37185.748968458065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H'!$B$264:$AV$384, 16)</f>
        <v>52.133115101623503</v>
      </c>
      <c r="S144" s="46">
        <f>VLOOKUP(I144, '[1]Lapse Rates'!$A$4:$F$24, 5)</f>
        <v>1.0124068E-3</v>
      </c>
      <c r="T144" s="33">
        <f t="shared" si="167"/>
        <v>0.70291892831054492</v>
      </c>
      <c r="U144" s="33">
        <f t="shared" si="158"/>
        <v>3.6645353396723479E-2</v>
      </c>
      <c r="V144" s="39">
        <f t="shared" si="153"/>
        <v>7.1163990287030827E-4</v>
      </c>
      <c r="W144" s="32">
        <f t="shared" si="159"/>
        <v>0.66556193501095118</v>
      </c>
      <c r="X144" s="31"/>
      <c r="Y144" s="5">
        <f t="shared" si="164"/>
        <v>0</v>
      </c>
      <c r="Z144" s="5">
        <f t="shared" si="154"/>
        <v>4.2331816327753113</v>
      </c>
      <c r="AA144" s="5">
        <f t="shared" si="160"/>
        <v>0</v>
      </c>
      <c r="AB144" s="5">
        <f t="shared" si="145"/>
        <v>4.0082069855971012</v>
      </c>
      <c r="AC144" s="32"/>
      <c r="AD144" s="5">
        <f t="shared" si="165"/>
        <v>223896.23161951653</v>
      </c>
      <c r="AE144" s="5">
        <f t="shared" si="147"/>
        <v>-2238.9623161951654</v>
      </c>
      <c r="AF144" s="5">
        <f t="shared" si="147"/>
        <v>-24749.419038278433</v>
      </c>
      <c r="AG144" s="5">
        <f t="shared" si="168"/>
        <v>-22068.894530755384</v>
      </c>
      <c r="AH144" s="5">
        <f t="shared" si="169"/>
        <v>174838.95573428756</v>
      </c>
      <c r="AI144" s="42">
        <f t="shared" si="163"/>
        <v>0</v>
      </c>
      <c r="AJ144" s="42">
        <f t="shared" si="166"/>
        <v>21744.993393774002</v>
      </c>
      <c r="AK144" s="42">
        <f t="shared" si="170"/>
        <v>196583.94912806156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336401.79800221376</v>
      </c>
      <c r="K145" s="11">
        <f t="shared" si="151"/>
        <v>3364.0179800221376</v>
      </c>
      <c r="L145" s="24">
        <f t="shared" si="157"/>
        <v>37185.748968458065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H'!$B$264:$AV$384, 16)</f>
        <v>58.521742312331156</v>
      </c>
      <c r="S145" s="46">
        <f>VLOOKUP(I145, '[1]Lapse Rates'!$A$4:$F$24, 5)</f>
        <v>8.7385670000000003E-4</v>
      </c>
      <c r="T145" s="33">
        <f t="shared" si="167"/>
        <v>0.66556193501095118</v>
      </c>
      <c r="U145" s="33">
        <f t="shared" si="158"/>
        <v>3.894984405360738E-2</v>
      </c>
      <c r="V145" s="39">
        <f t="shared" si="153"/>
        <v>5.8160575617428423E-4</v>
      </c>
      <c r="W145" s="32">
        <f t="shared" si="159"/>
        <v>0.62603048520116955</v>
      </c>
      <c r="X145" s="31"/>
      <c r="Y145" s="5">
        <f t="shared" si="164"/>
        <v>0</v>
      </c>
      <c r="Z145" s="5">
        <f t="shared" si="154"/>
        <v>4.0082069855971012</v>
      </c>
      <c r="AA145" s="5">
        <f t="shared" si="160"/>
        <v>0</v>
      </c>
      <c r="AB145" s="5">
        <f t="shared" si="145"/>
        <v>3.7701371307221514</v>
      </c>
      <c r="AC145" s="32"/>
      <c r="AD145" s="5">
        <f t="shared" si="165"/>
        <v>210597.78082587171</v>
      </c>
      <c r="AE145" s="5">
        <f t="shared" si="147"/>
        <v>-2105.9778082587172</v>
      </c>
      <c r="AF145" s="5">
        <f t="shared" si="147"/>
        <v>-23279.412469292693</v>
      </c>
      <c r="AG145" s="5">
        <f t="shared" si="168"/>
        <v>-23456.72563455992</v>
      </c>
      <c r="AH145" s="5">
        <f t="shared" si="169"/>
        <v>161755.66491376035</v>
      </c>
      <c r="AI145" s="42">
        <f t="shared" si="163"/>
        <v>0</v>
      </c>
      <c r="AJ145" s="42">
        <f t="shared" si="166"/>
        <v>20453.439081133121</v>
      </c>
      <c r="AK145" s="42">
        <f t="shared" si="170"/>
        <v>182209.10399489346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336401.79800221376</v>
      </c>
      <c r="K146" s="11">
        <f t="shared" si="151"/>
        <v>3364.0179800221376</v>
      </c>
      <c r="L146" s="24">
        <f t="shared" si="157"/>
        <v>37185.748968458065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H'!$B$264:$AV$384, 16)</f>
        <v>65.611930147947646</v>
      </c>
      <c r="S146" s="46">
        <f>VLOOKUP(I146, '[1]Lapse Rates'!$A$4:$F$24, 5)</f>
        <v>8.3940749999999998E-4</v>
      </c>
      <c r="T146" s="33">
        <f t="shared" si="167"/>
        <v>0.62603048520116955</v>
      </c>
      <c r="U146" s="33">
        <f t="shared" si="158"/>
        <v>4.1075068465504912E-2</v>
      </c>
      <c r="V146" s="39">
        <f t="shared" si="153"/>
        <v>5.2549468450650068E-4</v>
      </c>
      <c r="W146" s="32">
        <f t="shared" si="159"/>
        <v>0.58442992205115818</v>
      </c>
      <c r="X146" s="31"/>
      <c r="Y146" s="5">
        <f t="shared" si="164"/>
        <v>0</v>
      </c>
      <c r="Z146" s="5">
        <f t="shared" si="154"/>
        <v>3.7701371307221514</v>
      </c>
      <c r="AA146" s="5">
        <f t="shared" si="160"/>
        <v>0</v>
      </c>
      <c r="AB146" s="5">
        <f t="shared" si="145"/>
        <v>3.5196064752694691</v>
      </c>
      <c r="AC146" s="32"/>
      <c r="AD146" s="5">
        <f t="shared" si="165"/>
        <v>196603.27658430324</v>
      </c>
      <c r="AE146" s="5">
        <f t="shared" si="147"/>
        <v>-1966.0327658430324</v>
      </c>
      <c r="AF146" s="5">
        <f t="shared" si="147"/>
        <v>-21732.464371049882</v>
      </c>
      <c r="AG146" s="5">
        <f t="shared" si="168"/>
        <v>-24736.597406912559</v>
      </c>
      <c r="AH146" s="5">
        <f t="shared" si="169"/>
        <v>148168.18204049775</v>
      </c>
      <c r="AI146" s="42">
        <f t="shared" si="163"/>
        <v>0</v>
      </c>
      <c r="AJ146" s="42">
        <f t="shared" si="166"/>
        <v>19094.283469043472</v>
      </c>
      <c r="AK146" s="42">
        <f t="shared" si="170"/>
        <v>167262.46550954122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336401.79800221376</v>
      </c>
      <c r="K147" s="11">
        <f t="shared" si="151"/>
        <v>3364.0179800221376</v>
      </c>
      <c r="L147" s="24">
        <f t="shared" si="157"/>
        <v>37185.748968458065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H'!$B$264:$AV$384, 16)</f>
        <v>73.440301059761765</v>
      </c>
      <c r="S147" s="46">
        <f>VLOOKUP(I147, '[1]Lapse Rates'!$A$4:$F$24, 5)</f>
        <v>7.2940090000000004E-4</v>
      </c>
      <c r="T147" s="33">
        <f t="shared" si="167"/>
        <v>0.58442992205115818</v>
      </c>
      <c r="U147" s="33">
        <f t="shared" si="158"/>
        <v>4.2920709423770152E-2</v>
      </c>
      <c r="V147" s="39">
        <f t="shared" si="153"/>
        <v>4.2628371113104463E-4</v>
      </c>
      <c r="W147" s="32">
        <f t="shared" si="159"/>
        <v>0.54108292891625698</v>
      </c>
      <c r="X147" s="31"/>
      <c r="Y147" s="5">
        <f t="shared" si="164"/>
        <v>0</v>
      </c>
      <c r="Z147" s="5">
        <f t="shared" si="154"/>
        <v>3.5196064752694691</v>
      </c>
      <c r="AA147" s="5">
        <f t="shared" si="160"/>
        <v>0</v>
      </c>
      <c r="AB147" s="5">
        <f t="shared" si="145"/>
        <v>3.258558311983085</v>
      </c>
      <c r="AC147" s="32"/>
      <c r="AD147" s="5">
        <f t="shared" si="165"/>
        <v>182021.27015573287</v>
      </c>
      <c r="AE147" s="5">
        <f t="shared" si="147"/>
        <v>-1820.2127015573287</v>
      </c>
      <c r="AF147" s="5">
        <f t="shared" si="147"/>
        <v>-20120.573965797972</v>
      </c>
      <c r="AG147" s="5">
        <f t="shared" si="168"/>
        <v>-25848.095915567676</v>
      </c>
      <c r="AH147" s="5">
        <f t="shared" si="169"/>
        <v>134232.38757280991</v>
      </c>
      <c r="AI147" s="42">
        <f t="shared" si="163"/>
        <v>0</v>
      </c>
      <c r="AJ147" s="42">
        <f t="shared" si="166"/>
        <v>17678.069009649847</v>
      </c>
      <c r="AK147" s="42">
        <f t="shared" si="170"/>
        <v>151910.45658245977</v>
      </c>
    </row>
    <row r="148" spans="1:37" ht="15" x14ac:dyDescent="0.2">
      <c r="I148" s="2">
        <f t="shared" si="150"/>
        <v>16</v>
      </c>
      <c r="J148" s="11">
        <f t="shared" si="140"/>
        <v>336401.79800221376</v>
      </c>
      <c r="K148" s="11">
        <f t="shared" si="151"/>
        <v>3364.0179800221376</v>
      </c>
      <c r="L148" s="24">
        <f t="shared" si="157"/>
        <v>37185.748968458065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H'!$B$264:$AV$384, 16)</f>
        <v>81.908397304193855</v>
      </c>
      <c r="S148" s="46">
        <f>VLOOKUP(I148, '[1]Lapse Rates'!$A$4:$F$24, 5)</f>
        <v>6.1234970000000001E-4</v>
      </c>
      <c r="T148" s="33">
        <f t="shared" si="167"/>
        <v>0.54108292891625698</v>
      </c>
      <c r="U148" s="33">
        <f t="shared" si="158"/>
        <v>4.4319235516189659E-2</v>
      </c>
      <c r="V148" s="39">
        <f t="shared" si="153"/>
        <v>3.313319691969913E-4</v>
      </c>
      <c r="W148" s="32">
        <f t="shared" si="159"/>
        <v>0.49643236143087033</v>
      </c>
      <c r="X148" s="31"/>
      <c r="Y148" s="5">
        <f t="shared" si="164"/>
        <v>0</v>
      </c>
      <c r="Z148" s="5">
        <f t="shared" si="154"/>
        <v>3.258558311983085</v>
      </c>
      <c r="AA148" s="5">
        <f t="shared" si="160"/>
        <v>0</v>
      </c>
      <c r="AB148" s="5">
        <f t="shared" si="145"/>
        <v>2.9896596459215159</v>
      </c>
      <c r="AC148" s="32"/>
      <c r="AD148" s="5">
        <f t="shared" si="165"/>
        <v>167000.73897182962</v>
      </c>
      <c r="AE148" s="5">
        <f t="shared" si="147"/>
        <v>-1670.0073897182961</v>
      </c>
      <c r="AF148" s="5">
        <f t="shared" si="147"/>
        <v>-18460.209171987186</v>
      </c>
      <c r="AG148" s="5">
        <f t="shared" si="168"/>
        <v>-26690.328885679381</v>
      </c>
      <c r="AH148" s="5">
        <f t="shared" si="169"/>
        <v>120180.19352444475</v>
      </c>
      <c r="AI148" s="42">
        <f t="shared" si="163"/>
        <v>0</v>
      </c>
      <c r="AJ148" s="42">
        <f t="shared" si="166"/>
        <v>16219.26443277553</v>
      </c>
      <c r="AK148" s="42">
        <f t="shared" si="170"/>
        <v>136399.45795722029</v>
      </c>
    </row>
    <row r="149" spans="1:37" ht="15" x14ac:dyDescent="0.2">
      <c r="I149" s="2">
        <f t="shared" si="150"/>
        <v>17</v>
      </c>
      <c r="J149" s="11">
        <f t="shared" si="140"/>
        <v>336401.79800221376</v>
      </c>
      <c r="K149" s="11">
        <f t="shared" si="151"/>
        <v>3364.0179800221376</v>
      </c>
      <c r="L149" s="24">
        <f t="shared" si="157"/>
        <v>37185.748968458065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H'!$B$264:$AV$384, 16)</f>
        <v>91.136641680654563</v>
      </c>
      <c r="S149" s="46">
        <f>VLOOKUP(I149, '[1]Lapse Rates'!$A$4:$F$24, 5)</f>
        <v>4.6742110000000002E-4</v>
      </c>
      <c r="T149" s="33">
        <f t="shared" si="167"/>
        <v>0.49643236143087033</v>
      </c>
      <c r="U149" s="33">
        <f t="shared" si="158"/>
        <v>4.524317824240643E-2</v>
      </c>
      <c r="V149" s="39">
        <f t="shared" si="153"/>
        <v>2.3204296045561498E-4</v>
      </c>
      <c r="W149" s="32">
        <f t="shared" si="159"/>
        <v>0.45095714022800826</v>
      </c>
      <c r="X149" s="31"/>
      <c r="Y149" s="5">
        <f t="shared" si="164"/>
        <v>0</v>
      </c>
      <c r="Z149" s="5">
        <f t="shared" si="154"/>
        <v>2.9896596459215159</v>
      </c>
      <c r="AA149" s="5">
        <f t="shared" si="160"/>
        <v>0</v>
      </c>
      <c r="AB149" s="5">
        <f t="shared" si="145"/>
        <v>2.7157946760237319</v>
      </c>
      <c r="AC149" s="32"/>
      <c r="AD149" s="5">
        <f t="shared" si="165"/>
        <v>151702.79279463843</v>
      </c>
      <c r="AE149" s="5">
        <f t="shared" si="147"/>
        <v>-1517.0279279463841</v>
      </c>
      <c r="AF149" s="5">
        <f t="shared" si="147"/>
        <v>-16769.179012052457</v>
      </c>
      <c r="AG149" s="5">
        <f t="shared" si="168"/>
        <v>-27246.753989746183</v>
      </c>
      <c r="AH149" s="5">
        <f t="shared" si="169"/>
        <v>106169.83186489341</v>
      </c>
      <c r="AI149" s="42">
        <f t="shared" si="163"/>
        <v>0</v>
      </c>
      <c r="AJ149" s="42">
        <f t="shared" si="166"/>
        <v>14733.516819033755</v>
      </c>
      <c r="AK149" s="42">
        <f t="shared" si="170"/>
        <v>120903.34868392716</v>
      </c>
    </row>
    <row r="150" spans="1:37" ht="15" x14ac:dyDescent="0.2">
      <c r="I150" s="2">
        <f t="shared" si="150"/>
        <v>18</v>
      </c>
      <c r="J150" s="11">
        <f t="shared" si="140"/>
        <v>336401.79800221376</v>
      </c>
      <c r="K150" s="11">
        <f t="shared" si="151"/>
        <v>3364.0179800221376</v>
      </c>
      <c r="L150" s="24">
        <f t="shared" si="157"/>
        <v>37185.748968458065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H'!$B$264:$AV$384, 16)</f>
        <v>101.44251298715128</v>
      </c>
      <c r="S150" s="46">
        <f>VLOOKUP(I150, '[1]Lapse Rates'!$A$4:$F$24, 5)</f>
        <v>4.0205260000000001E-4</v>
      </c>
      <c r="T150" s="33">
        <f t="shared" si="167"/>
        <v>0.45095714022800826</v>
      </c>
      <c r="U150" s="33">
        <f t="shared" si="158"/>
        <v>4.5746225554228324E-2</v>
      </c>
      <c r="V150" s="39">
        <f t="shared" si="153"/>
        <v>1.8130849071723533E-4</v>
      </c>
      <c r="W150" s="32">
        <f t="shared" si="159"/>
        <v>0.40502960618306272</v>
      </c>
      <c r="X150" s="31"/>
      <c r="Y150" s="5">
        <f t="shared" si="164"/>
        <v>0</v>
      </c>
      <c r="Z150" s="5">
        <f t="shared" si="164"/>
        <v>2.7157946760237319</v>
      </c>
      <c r="AA150" s="5">
        <f t="shared" si="160"/>
        <v>0</v>
      </c>
      <c r="AB150" s="5">
        <f t="shared" si="145"/>
        <v>2.4392057470201967</v>
      </c>
      <c r="AC150" s="32"/>
      <c r="AD150" s="5">
        <f t="shared" si="165"/>
        <v>136252.68776411086</v>
      </c>
      <c r="AE150" s="5">
        <f t="shared" si="147"/>
        <v>-1362.5268776411085</v>
      </c>
      <c r="AF150" s="5">
        <f t="shared" si="147"/>
        <v>-15061.329260316801</v>
      </c>
      <c r="AG150" s="5">
        <f t="shared" si="168"/>
        <v>-27549.703669297371</v>
      </c>
      <c r="AH150" s="5">
        <f t="shared" si="169"/>
        <v>92279.127956855606</v>
      </c>
      <c r="AI150" s="42">
        <f t="shared" si="163"/>
        <v>0</v>
      </c>
      <c r="AJ150" s="42">
        <f t="shared" si="166"/>
        <v>13232.991202420402</v>
      </c>
      <c r="AK150" s="42">
        <f t="shared" si="170"/>
        <v>105512.11915927602</v>
      </c>
    </row>
    <row r="151" spans="1:37" ht="15" x14ac:dyDescent="0.2">
      <c r="I151" s="2">
        <f t="shared" si="150"/>
        <v>19</v>
      </c>
      <c r="J151" s="11">
        <f t="shared" si="140"/>
        <v>336401.79800221376</v>
      </c>
      <c r="K151" s="11">
        <f t="shared" si="151"/>
        <v>3364.0179800221376</v>
      </c>
      <c r="L151" s="24">
        <f t="shared" si="157"/>
        <v>37185.748968458065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H'!$B$264:$AV$384, 16)</f>
        <v>112.93487845101653</v>
      </c>
      <c r="S151" s="46">
        <f>VLOOKUP(I151, '[1]Lapse Rates'!$A$4:$F$24, 5)</f>
        <v>3.3283375800000001E-2</v>
      </c>
      <c r="T151" s="33">
        <f t="shared" si="167"/>
        <v>0.40502960618306272</v>
      </c>
      <c r="U151" s="33">
        <f t="shared" si="158"/>
        <v>4.5741969343347282E-2</v>
      </c>
      <c r="V151" s="39">
        <f t="shared" si="153"/>
        <v>1.3480752592716881E-2</v>
      </c>
      <c r="W151" s="32">
        <f t="shared" si="159"/>
        <v>0.34580688424699857</v>
      </c>
      <c r="X151" s="31"/>
      <c r="Y151" s="5">
        <f t="shared" si="164"/>
        <v>0</v>
      </c>
      <c r="Z151" s="5">
        <f t="shared" si="164"/>
        <v>2.4392057470201967</v>
      </c>
      <c r="AA151" s="5">
        <f t="shared" si="160"/>
        <v>0</v>
      </c>
      <c r="AB151" s="5">
        <f t="shared" si="145"/>
        <v>2.0825493409318572</v>
      </c>
      <c r="AC151" s="32"/>
      <c r="AD151" s="5">
        <f t="shared" si="165"/>
        <v>116330.05762223373</v>
      </c>
      <c r="AE151" s="5">
        <f t="shared" si="147"/>
        <v>-1163.3005762223372</v>
      </c>
      <c r="AF151" s="5">
        <f t="shared" si="147"/>
        <v>-12859.087989173524</v>
      </c>
      <c r="AG151" s="5">
        <f t="shared" si="168"/>
        <v>-27547.140455674689</v>
      </c>
      <c r="AH151" s="5">
        <f t="shared" si="169"/>
        <v>74760.528601163183</v>
      </c>
      <c r="AI151" s="42">
        <f t="shared" si="163"/>
        <v>0</v>
      </c>
      <c r="AJ151" s="42">
        <f t="shared" si="166"/>
        <v>11298.098152297502</v>
      </c>
      <c r="AK151" s="42">
        <f t="shared" si="170"/>
        <v>86058.626753460689</v>
      </c>
    </row>
    <row r="152" spans="1:37" ht="15" x14ac:dyDescent="0.2">
      <c r="I152" s="2">
        <f t="shared" si="150"/>
        <v>20</v>
      </c>
      <c r="J152" s="11">
        <f t="shared" si="140"/>
        <v>336401.79800221376</v>
      </c>
      <c r="K152" s="11">
        <f t="shared" si="151"/>
        <v>3364.0179800221376</v>
      </c>
      <c r="L152" s="24">
        <f t="shared" si="157"/>
        <v>37185.748968458065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H'!$B$264:$AV$384, 16)</f>
        <v>125.79820536068623</v>
      </c>
      <c r="S152" s="46">
        <f>VLOOKUP(I152, '[1]Lapse Rates'!$A$4:$F$24, 5)</f>
        <v>0</v>
      </c>
      <c r="T152" s="33">
        <f t="shared" si="167"/>
        <v>0.34580688424699857</v>
      </c>
      <c r="U152" s="33">
        <f t="shared" si="158"/>
        <v>4.3501885439642979E-2</v>
      </c>
      <c r="V152" s="39">
        <f t="shared" si="153"/>
        <v>0</v>
      </c>
      <c r="W152" s="32">
        <f t="shared" si="159"/>
        <v>0.30230499880735562</v>
      </c>
      <c r="X152" s="31"/>
      <c r="Y152" s="5">
        <f t="shared" si="164"/>
        <v>0</v>
      </c>
      <c r="Z152" s="5">
        <f t="shared" si="164"/>
        <v>2.0825493409318572</v>
      </c>
      <c r="AA152" s="5">
        <f t="shared" si="160"/>
        <v>0</v>
      </c>
      <c r="AB152" s="5">
        <f t="shared" si="145"/>
        <v>1.8205683712675496</v>
      </c>
      <c r="AC152" s="32"/>
      <c r="AD152" s="5">
        <f>$W152*J152</f>
        <v>101695.94514385152</v>
      </c>
      <c r="AE152" s="5">
        <f t="shared" si="147"/>
        <v>-1016.9594514385152</v>
      </c>
      <c r="AF152" s="5">
        <f t="shared" si="147"/>
        <v>-11241.43779756034</v>
      </c>
      <c r="AG152" s="5">
        <f t="shared" si="168"/>
        <v>-26198.096966430752</v>
      </c>
      <c r="AH152" s="5">
        <f t="shared" si="169"/>
        <v>63239.450928421924</v>
      </c>
      <c r="AI152" s="42">
        <f t="shared" si="163"/>
        <v>0</v>
      </c>
      <c r="AJ152" s="42">
        <f t="shared" si="166"/>
        <v>9876.8127945160631</v>
      </c>
      <c r="AK152" s="42">
        <f t="shared" si="170"/>
        <v>73116.263722937991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4976927.3893541284</v>
      </c>
      <c r="AE155" s="21">
        <f t="shared" ref="AE155:AK155" si="171">SUM(AE132:AE152)</f>
        <v>-177670.95190847939</v>
      </c>
      <c r="AF155" s="21">
        <f t="shared" si="171"/>
        <v>-523816.95964211848</v>
      </c>
      <c r="AG155" s="21">
        <f t="shared" si="171"/>
        <v>-399940.20667813258</v>
      </c>
      <c r="AH155" s="21">
        <f t="shared" si="171"/>
        <v>3875499.2711253995</v>
      </c>
      <c r="AI155" s="21">
        <f t="shared" si="171"/>
        <v>0</v>
      </c>
      <c r="AJ155" s="21">
        <f t="shared" si="171"/>
        <v>451015.00853275182</v>
      </c>
      <c r="AK155" s="21">
        <f t="shared" si="171"/>
        <v>4326514.2796581509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2632402.8813418788</v>
      </c>
      <c r="AE157" s="21">
        <f t="shared" ref="AE157:AK157" si="172">AE132+NPV($D$6,AE133:AE152)</f>
        <v>-154520.07143677259</v>
      </c>
      <c r="AF157" s="21">
        <f t="shared" si="172"/>
        <v>-267907.8548952993</v>
      </c>
      <c r="AG157" s="21">
        <f t="shared" si="172"/>
        <v>-147199.98763673654</v>
      </c>
      <c r="AH157" s="21">
        <f t="shared" si="172"/>
        <v>2062774.9673730694</v>
      </c>
      <c r="AI157" s="21">
        <f t="shared" si="172"/>
        <v>0</v>
      </c>
      <c r="AJ157" s="21">
        <f t="shared" si="172"/>
        <v>223283.8788021174</v>
      </c>
      <c r="AK157" s="21">
        <f t="shared" si="172"/>
        <v>2286058.8461751873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3787712.9869182645</v>
      </c>
      <c r="AE159" s="21">
        <f t="shared" ref="AE159:AK159" si="173">AE132+NPV($D$7,AE133:AE152)</f>
        <v>-165894.612354807</v>
      </c>
      <c r="AF159" s="21">
        <f t="shared" si="173"/>
        <v>-393641.67252688581</v>
      </c>
      <c r="AG159" s="21">
        <f t="shared" si="173"/>
        <v>-264185.9799671481</v>
      </c>
      <c r="AH159" s="21">
        <f t="shared" si="173"/>
        <v>2963990.7220694246</v>
      </c>
      <c r="AI159" s="21">
        <f t="shared" si="173"/>
        <v>0</v>
      </c>
      <c r="AJ159" s="21">
        <f t="shared" si="173"/>
        <v>335506.10663507658</v>
      </c>
      <c r="AK159" s="21">
        <f t="shared" si="173"/>
        <v>3299496.8287045006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351616.24960004061</v>
      </c>
    </row>
    <row r="162" spans="1:39" ht="15" x14ac:dyDescent="0.2">
      <c r="G162" s="58" t="s">
        <v>114</v>
      </c>
      <c r="H162" s="57"/>
      <c r="I162" s="57"/>
      <c r="J162" s="11">
        <f>H$161</f>
        <v>351616.24960004061</v>
      </c>
      <c r="K162" s="11">
        <f>J162*$C$10</f>
        <v>140646.49984001624</v>
      </c>
      <c r="L162" s="24">
        <f>$C$171</f>
        <v>49405.857092747654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351616.24960004061</v>
      </c>
      <c r="AE162" s="5">
        <f>-$W162*K162</f>
        <v>-140646.49984001624</v>
      </c>
      <c r="AF162" s="5">
        <f>-$W162*L162</f>
        <v>-49405.857092747654</v>
      </c>
      <c r="AG162" s="5"/>
      <c r="AH162" s="5">
        <f>SUM(AD162:AG162)</f>
        <v>161563.89266727673</v>
      </c>
      <c r="AI162" s="42">
        <f>Y162-AA162</f>
        <v>0</v>
      </c>
      <c r="AJ162" s="42"/>
      <c r="AK162" s="42">
        <f>SUM(AH162:AJ162)</f>
        <v>161563.89266727673</v>
      </c>
      <c r="AL162" s="6" t="s">
        <v>39</v>
      </c>
      <c r="AM162" s="36">
        <f>AK189</f>
        <v>3481497.5782759604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351616.24960004061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H'!$B$264:$AV$384, 19)</f>
        <v>17.716405723307112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1.7716405723307113E-2</v>
      </c>
      <c r="V163" s="39">
        <f>MIN(S163*T163,T163-U163)</f>
        <v>2.3220462500000002E-3</v>
      </c>
      <c r="W163" s="32">
        <f>T163-SUM(U163:V163)</f>
        <v>0.97996154802669289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5.9016126310656718</v>
      </c>
      <c r="AC163" s="32"/>
      <c r="AD163" s="5">
        <f t="shared" ref="AD163:AD165" si="182">$W163*J163</f>
        <v>344570.4042693958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-10669.33330234152</v>
      </c>
      <c r="AH163" s="5">
        <f t="shared" ref="AH163:AH171" si="184">SUM(AD163:AG163)</f>
        <v>333901.07096705429</v>
      </c>
      <c r="AI163" s="42">
        <f>-M163*$W162*(N163-N162)/1000</f>
        <v>0</v>
      </c>
      <c r="AJ163" s="42">
        <f>$D$6*SUM(Y163:Z163,AD163:AE163)</f>
        <v>33802.947445476733</v>
      </c>
      <c r="AK163" s="42">
        <f t="shared" ref="AK163" si="185">SUM(AH163:AJ163)</f>
        <v>367704.018412531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351616.24960004061</v>
      </c>
      <c r="K164" s="11">
        <f t="shared" ref="K164:K182" si="187">J164*$C$11</f>
        <v>3516.162496000406</v>
      </c>
      <c r="L164" s="24">
        <f>$C$172</f>
        <v>38857.369604746433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H'!$B$264:$AV$384, 19)</f>
        <v>19.362670667238124</v>
      </c>
      <c r="S164" s="46">
        <f>VLOOKUP(I164, '[1]Lapse Rates'!$A$4:$F$24, 5)</f>
        <v>2.1348066000000001E-3</v>
      </c>
      <c r="T164" s="33">
        <f t="shared" ref="T164:T166" si="188">W163</f>
        <v>0.97996154802669289</v>
      </c>
      <c r="U164" s="33">
        <f>T164*R164/1000</f>
        <v>1.8974672720997711E-2</v>
      </c>
      <c r="V164" s="39">
        <f t="shared" ref="V164:V182" si="189">MIN(S164*T164,T164-U164)</f>
        <v>2.0920283804736011E-3</v>
      </c>
      <c r="W164" s="32">
        <f>T164-SUM(U164:V164)</f>
        <v>0.95889484692522153</v>
      </c>
      <c r="X164" s="32"/>
      <c r="Y164" s="5">
        <f t="shared" ref="Y164:Z179" si="190">AA163</f>
        <v>0</v>
      </c>
      <c r="Z164" s="5">
        <f t="shared" si="190"/>
        <v>5.9016126310656718</v>
      </c>
      <c r="AA164" s="5">
        <f>O164*W164</f>
        <v>0</v>
      </c>
      <c r="AB164" s="5">
        <f t="shared" si="181"/>
        <v>5.7747428476892919</v>
      </c>
      <c r="AC164" s="32"/>
      <c r="AD164" s="5">
        <f t="shared" si="182"/>
        <v>337163.00983665144</v>
      </c>
      <c r="AE164" s="5">
        <f t="shared" si="183"/>
        <v>-3371.6300983665142</v>
      </c>
      <c r="AF164" s="5">
        <f t="shared" si="183"/>
        <v>-37260.131479060088</v>
      </c>
      <c r="AG164" s="5">
        <f t="shared" ref="AG164:AG167" si="191">-U164*M164</f>
        <v>-11427.098178093731</v>
      </c>
      <c r="AH164" s="5">
        <f t="shared" si="184"/>
        <v>285104.15008113108</v>
      </c>
      <c r="AI164" s="42">
        <f>-M164*($W163*N164-$W162*N163)/1000</f>
        <v>0</v>
      </c>
      <c r="AJ164" s="42">
        <f t="shared" ref="AJ164:AJ165" si="192">$D$6*SUM(Y164:Z164,AD164:AE164)</f>
        <v>32745.513300524857</v>
      </c>
      <c r="AK164" s="42">
        <f>SUM(AH164:AJ164)</f>
        <v>317849.66338165593</v>
      </c>
      <c r="AL164" s="48" t="s">
        <v>59</v>
      </c>
      <c r="AM164" s="54">
        <f>AK189/AD189</f>
        <v>0.87534995380930625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351616.24960004061</v>
      </c>
      <c r="K165" s="11">
        <f t="shared" si="187"/>
        <v>3516.162496000406</v>
      </c>
      <c r="L165" s="24">
        <f t="shared" ref="L165:L182" si="193">$C$172</f>
        <v>38857.369604746433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H'!$B$264:$AV$384, 19)</f>
        <v>21.107572414352358</v>
      </c>
      <c r="S165" s="46">
        <f>VLOOKUP(I165, '[1]Lapse Rates'!$A$4:$F$24, 5)</f>
        <v>2.1304430000000001E-3</v>
      </c>
      <c r="T165" s="33">
        <f t="shared" si="188"/>
        <v>0.95889484692522153</v>
      </c>
      <c r="U165" s="33">
        <f t="shared" ref="U165:U182" si="194">T165*R165/1000</f>
        <v>2.0239942419223431E-2</v>
      </c>
      <c r="V165" s="39">
        <f t="shared" si="189"/>
        <v>2.0428708143679099E-3</v>
      </c>
      <c r="W165" s="32">
        <f t="shared" ref="W165:W182" si="195">T165-SUM(U165:V165)</f>
        <v>0.93661203369163015</v>
      </c>
      <c r="X165" s="32"/>
      <c r="Y165" s="5">
        <f t="shared" si="190"/>
        <v>0</v>
      </c>
      <c r="Z165" s="5">
        <f t="shared" si="190"/>
        <v>5.7747428476892919</v>
      </c>
      <c r="AA165" s="5">
        <f t="shared" ref="AA165:AA182" si="196">O165*W165</f>
        <v>0</v>
      </c>
      <c r="AB165" s="5">
        <f t="shared" si="181"/>
        <v>5.640549284380767</v>
      </c>
      <c r="AC165" s="32"/>
      <c r="AD165" s="5">
        <f t="shared" si="182"/>
        <v>329328.01061691786</v>
      </c>
      <c r="AE165" s="5">
        <f t="shared" si="183"/>
        <v>-3293.2801061691785</v>
      </c>
      <c r="AF165" s="5">
        <f>-$W165*L165</f>
        <v>-36394.27996940889</v>
      </c>
      <c r="AG165" s="5">
        <f t="shared" si="191"/>
        <v>-12189.080283186508</v>
      </c>
      <c r="AH165" s="5">
        <f t="shared" si="184"/>
        <v>277451.3702581533</v>
      </c>
      <c r="AI165" s="42">
        <f>-M165*($W164*N165-$W163*N164)/1000</f>
        <v>0</v>
      </c>
      <c r="AJ165" s="42">
        <f t="shared" si="192"/>
        <v>31984.57356537781</v>
      </c>
      <c r="AK165" s="42">
        <f t="shared" ref="AK165:AK172" si="197">SUM(AH165:AJ165)</f>
        <v>309435.9438235311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351616.24960004061</v>
      </c>
      <c r="K166" s="11">
        <f t="shared" si="187"/>
        <v>3516.162496000406</v>
      </c>
      <c r="L166" s="24">
        <f t="shared" si="193"/>
        <v>38857.369604746433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H'!$B$264:$AV$384, 19)</f>
        <v>22.949280953316563</v>
      </c>
      <c r="S166" s="46">
        <f>VLOOKUP(I166, '[1]Lapse Rates'!$A$4:$F$24, 5)</f>
        <v>1.8971547999999999E-3</v>
      </c>
      <c r="T166" s="33">
        <f t="shared" si="188"/>
        <v>0.93661203369163015</v>
      </c>
      <c r="U166" s="33">
        <f t="shared" si="194"/>
        <v>2.149457270544642E-2</v>
      </c>
      <c r="V166" s="39">
        <f t="shared" si="189"/>
        <v>1.7768980154558378E-3</v>
      </c>
      <c r="W166" s="32">
        <f t="shared" si="195"/>
        <v>0.91334056297072785</v>
      </c>
      <c r="X166" s="32"/>
      <c r="Y166" s="5">
        <f>AA165</f>
        <v>0</v>
      </c>
      <c r="Z166" s="5">
        <f t="shared" si="190"/>
        <v>5.640549284380767</v>
      </c>
      <c r="AA166" s="5">
        <f t="shared" si="196"/>
        <v>0</v>
      </c>
      <c r="AB166" s="5">
        <f t="shared" si="181"/>
        <v>5.5004017389729842</v>
      </c>
      <c r="AC166" s="32"/>
      <c r="AD166" s="5">
        <f>$W166*J166</f>
        <v>321145.38335935707</v>
      </c>
      <c r="AE166" s="5">
        <f t="shared" si="183"/>
        <v>-3211.4538335935704</v>
      </c>
      <c r="AF166" s="5">
        <f t="shared" si="183"/>
        <v>-35490.011830360752</v>
      </c>
      <c r="AG166" s="5">
        <f t="shared" si="191"/>
        <v>-12944.655025828291</v>
      </c>
      <c r="AH166" s="5">
        <f t="shared" si="184"/>
        <v>269499.26266957447</v>
      </c>
      <c r="AI166" s="42">
        <f t="shared" ref="AI166:AI182" si="199">-M166*($W165*N166-$W164*N165)/1000</f>
        <v>0</v>
      </c>
      <c r="AJ166" s="42">
        <f>$D$6*SUM(Y166:Z166,AD166:AE166)</f>
        <v>31189.871824362202</v>
      </c>
      <c r="AK166" s="42">
        <f t="shared" si="197"/>
        <v>300689.13449393667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351616.24960004061</v>
      </c>
      <c r="K167" s="11">
        <f t="shared" si="187"/>
        <v>3516.162496000406</v>
      </c>
      <c r="L167" s="24">
        <f t="shared" si="193"/>
        <v>38857.369604746433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H'!$B$264:$AV$384, 19)</f>
        <v>25.012764080998206</v>
      </c>
      <c r="S167" s="46">
        <f>VLOOKUP(I167, '[1]Lapse Rates'!$A$4:$F$24, 5)</f>
        <v>1.8563969E-3</v>
      </c>
      <c r="T167" s="33">
        <f>W166</f>
        <v>0.91334056297072785</v>
      </c>
      <c r="U167" s="33">
        <f t="shared" si="194"/>
        <v>2.2845172027192901E-2</v>
      </c>
      <c r="V167" s="39">
        <f t="shared" si="189"/>
        <v>1.695522589743114E-3</v>
      </c>
      <c r="W167" s="32">
        <f t="shared" si="195"/>
        <v>0.88879986835379188</v>
      </c>
      <c r="X167" s="32"/>
      <c r="Y167" s="5">
        <f t="shared" ref="Y167:Z182" si="200">AA166</f>
        <v>0</v>
      </c>
      <c r="Z167" s="5">
        <f t="shared" si="190"/>
        <v>5.5004017389729842</v>
      </c>
      <c r="AA167" s="5">
        <f t="shared" si="196"/>
        <v>0</v>
      </c>
      <c r="AB167" s="5">
        <f t="shared" si="181"/>
        <v>5.3526105591883573</v>
      </c>
      <c r="AC167" s="32"/>
      <c r="AD167" s="5">
        <f t="shared" ref="AD167:AD181" si="201">$W167*J167</f>
        <v>312516.47635557014</v>
      </c>
      <c r="AE167" s="5">
        <f t="shared" si="183"/>
        <v>-3125.164763555701</v>
      </c>
      <c r="AF167" s="5">
        <f t="shared" si="183"/>
        <v>-34536.424989273262</v>
      </c>
      <c r="AG167" s="5">
        <f t="shared" si="191"/>
        <v>-13758.025104764354</v>
      </c>
      <c r="AH167" s="5">
        <f t="shared" si="184"/>
        <v>261096.86149797685</v>
      </c>
      <c r="AI167" s="42">
        <f t="shared" si="199"/>
        <v>0</v>
      </c>
      <c r="AJ167" s="42">
        <f t="shared" ref="AJ167:AJ182" si="202">$D$6*SUM(Y167:Z167,AD167:AE167)</f>
        <v>30351.827256587214</v>
      </c>
      <c r="AK167" s="42">
        <f t="shared" si="197"/>
        <v>291448.68875456403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351616.24960004061</v>
      </c>
      <c r="K168" s="11">
        <f t="shared" si="187"/>
        <v>3516.162496000406</v>
      </c>
      <c r="L168" s="24">
        <f t="shared" si="193"/>
        <v>38857.369604746433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H'!$B$264:$AV$384, 19)</f>
        <v>27.618768067915539</v>
      </c>
      <c r="S168" s="46">
        <f>VLOOKUP(I168, '[1]Lapse Rates'!$A$4:$F$24, 5)</f>
        <v>1.7512077999999999E-3</v>
      </c>
      <c r="T168" s="33">
        <f t="shared" ref="T168:T182" si="203">W167</f>
        <v>0.88879986835379188</v>
      </c>
      <c r="U168" s="33">
        <f t="shared" si="194"/>
        <v>2.4547557422857243E-2</v>
      </c>
      <c r="V168" s="39">
        <f t="shared" si="189"/>
        <v>1.5564732621001333E-3</v>
      </c>
      <c r="W168" s="32">
        <f t="shared" si="195"/>
        <v>0.86269583766883451</v>
      </c>
      <c r="X168" s="32"/>
      <c r="Y168" s="5">
        <f t="shared" si="200"/>
        <v>0</v>
      </c>
      <c r="Z168" s="5">
        <f t="shared" si="190"/>
        <v>5.3526105591883573</v>
      </c>
      <c r="AA168" s="5">
        <f t="shared" si="196"/>
        <v>0</v>
      </c>
      <c r="AB168" s="5">
        <f t="shared" si="181"/>
        <v>5.1954045162346452</v>
      </c>
      <c r="AC168" s="32"/>
      <c r="AD168" s="5">
        <f t="shared" si="201"/>
        <v>303337.87498668104</v>
      </c>
      <c r="AE168" s="5">
        <f t="shared" si="183"/>
        <v>-3033.3787498668103</v>
      </c>
      <c r="AF168" s="5">
        <f t="shared" si="183"/>
        <v>-33522.091020774234</v>
      </c>
      <c r="AG168" s="5">
        <f>-U168*M168</f>
        <v>-14783.250959209894</v>
      </c>
      <c r="AH168" s="5">
        <f t="shared" si="184"/>
        <v>251999.15425683014</v>
      </c>
      <c r="AI168" s="42">
        <f t="shared" si="199"/>
        <v>0</v>
      </c>
      <c r="AJ168" s="42">
        <f t="shared" si="202"/>
        <v>29460.396171927336</v>
      </c>
      <c r="AK168" s="42">
        <f t="shared" si="197"/>
        <v>281459.55042875744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351616.24960004061</v>
      </c>
      <c r="K169" s="11">
        <f t="shared" si="187"/>
        <v>3516.162496000406</v>
      </c>
      <c r="L169" s="24">
        <f t="shared" si="193"/>
        <v>38857.369604746433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H'!$B$264:$AV$384, 19)</f>
        <v>30.287717115755733</v>
      </c>
      <c r="S169" s="46">
        <f>VLOOKUP(I169, '[1]Lapse Rates'!$A$4:$F$24, 5)</f>
        <v>1.6267663999999999E-3</v>
      </c>
      <c r="T169" s="33">
        <f t="shared" si="203"/>
        <v>0.86269583766883451</v>
      </c>
      <c r="U169" s="33">
        <f t="shared" si="194"/>
        <v>2.6129087488253589E-2</v>
      </c>
      <c r="V169" s="39">
        <f t="shared" si="189"/>
        <v>1.4034046021395143E-3</v>
      </c>
      <c r="W169" s="32">
        <f t="shared" si="195"/>
        <v>0.83516334557844141</v>
      </c>
      <c r="X169" s="32"/>
      <c r="Y169" s="5">
        <f t="shared" si="200"/>
        <v>0</v>
      </c>
      <c r="Z169" s="5">
        <f t="shared" si="190"/>
        <v>5.1954045162346452</v>
      </c>
      <c r="AA169" s="5">
        <f t="shared" si="196"/>
        <v>0</v>
      </c>
      <c r="AB169" s="5">
        <f t="shared" si="181"/>
        <v>5.0295958644435919</v>
      </c>
      <c r="AC169" s="32"/>
      <c r="AD169" s="5">
        <f t="shared" si="201"/>
        <v>293657.00337571424</v>
      </c>
      <c r="AE169" s="5">
        <f t="shared" si="183"/>
        <v>-2936.570033757142</v>
      </c>
      <c r="AF169" s="5">
        <f t="shared" si="183"/>
        <v>-32452.250799478072</v>
      </c>
      <c r="AG169" s="5">
        <f t="shared" ref="AG169:AG182" si="204">-U169*M169</f>
        <v>-15735.69422896347</v>
      </c>
      <c r="AH169" s="5">
        <f t="shared" si="184"/>
        <v>242532.48831351558</v>
      </c>
      <c r="AI169" s="42">
        <f t="shared" si="199"/>
        <v>0</v>
      </c>
      <c r="AJ169" s="42">
        <f t="shared" si="202"/>
        <v>28520.184180029039</v>
      </c>
      <c r="AK169" s="42">
        <f t="shared" si="197"/>
        <v>271052.67249354464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351616.24960004061</v>
      </c>
      <c r="K170" s="11">
        <f t="shared" si="187"/>
        <v>3516.162496000406</v>
      </c>
      <c r="L170" s="24">
        <f t="shared" si="193"/>
        <v>38857.369604746433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H'!$B$264:$AV$384, 19)</f>
        <v>33.352878098570457</v>
      </c>
      <c r="S170" s="46">
        <f>VLOOKUP(I170, '[1]Lapse Rates'!$A$4:$F$24, 5)</f>
        <v>1.427546E-3</v>
      </c>
      <c r="T170" s="33">
        <f t="shared" si="203"/>
        <v>0.83516334557844141</v>
      </c>
      <c r="U170" s="33">
        <f t="shared" si="194"/>
        <v>2.785510125747203E-2</v>
      </c>
      <c r="V170" s="39">
        <f t="shared" si="189"/>
        <v>1.1922340933271218E-3</v>
      </c>
      <c r="W170" s="32">
        <f t="shared" si="195"/>
        <v>0.80611601022764223</v>
      </c>
      <c r="X170" s="32"/>
      <c r="Y170" s="5">
        <f t="shared" si="200"/>
        <v>0</v>
      </c>
      <c r="Z170" s="5">
        <f t="shared" si="190"/>
        <v>5.0295958644435919</v>
      </c>
      <c r="AA170" s="5">
        <f t="shared" si="196"/>
        <v>0</v>
      </c>
      <c r="AB170" s="5">
        <f t="shared" si="181"/>
        <v>4.8546643872338278</v>
      </c>
      <c r="AC170" s="32"/>
      <c r="AD170" s="5">
        <f t="shared" si="201"/>
        <v>283443.48825879156</v>
      </c>
      <c r="AE170" s="5">
        <f t="shared" si="183"/>
        <v>-2834.4348825879151</v>
      </c>
      <c r="AF170" s="5">
        <f t="shared" si="183"/>
        <v>-31323.547753719049</v>
      </c>
      <c r="AG170" s="5">
        <f t="shared" si="204"/>
        <v>-16775.149775186124</v>
      </c>
      <c r="AH170" s="5">
        <f t="shared" si="184"/>
        <v>232510.35584729846</v>
      </c>
      <c r="AI170" s="42">
        <f t="shared" si="199"/>
        <v>0</v>
      </c>
      <c r="AJ170" s="42">
        <f t="shared" si="202"/>
        <v>27528.241539559884</v>
      </c>
      <c r="AK170" s="42">
        <f t="shared" si="197"/>
        <v>260038.59738685834</v>
      </c>
    </row>
    <row r="171" spans="1:39" ht="15" x14ac:dyDescent="0.2">
      <c r="A171" s="12"/>
      <c r="B171" s="13">
        <v>1</v>
      </c>
      <c r="C171" s="10">
        <f>$H$161*0.14+$B$174</f>
        <v>49405.857092747654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351616.24960004061</v>
      </c>
      <c r="K171" s="11">
        <f t="shared" si="187"/>
        <v>3516.162496000406</v>
      </c>
      <c r="L171" s="24">
        <f t="shared" si="193"/>
        <v>38857.369604746433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H'!$B$264:$AV$384, 19)</f>
        <v>36.873218105609119</v>
      </c>
      <c r="S171" s="46">
        <f>VLOOKUP(I171, '[1]Lapse Rates'!$A$4:$F$24, 5)</f>
        <v>1.4710299999999999E-3</v>
      </c>
      <c r="T171" s="33">
        <f t="shared" si="203"/>
        <v>0.80611601022764223</v>
      </c>
      <c r="U171" s="33">
        <f t="shared" si="194"/>
        <v>2.9724091463547282E-2</v>
      </c>
      <c r="V171" s="39">
        <f t="shared" si="189"/>
        <v>1.1858208345251686E-3</v>
      </c>
      <c r="W171" s="32">
        <f t="shared" si="195"/>
        <v>0.77520609792956974</v>
      </c>
      <c r="X171" s="32"/>
      <c r="Y171" s="5">
        <f t="shared" si="200"/>
        <v>0</v>
      </c>
      <c r="Z171" s="5">
        <f t="shared" si="190"/>
        <v>4.8546643872338278</v>
      </c>
      <c r="AA171" s="5">
        <f t="shared" si="196"/>
        <v>0</v>
      </c>
      <c r="AB171" s="5">
        <f t="shared" si="181"/>
        <v>4.6685159315002682</v>
      </c>
      <c r="AC171" s="32"/>
      <c r="AD171" s="5">
        <f t="shared" si="201"/>
        <v>272575.06082107715</v>
      </c>
      <c r="AE171" s="5">
        <f t="shared" si="183"/>
        <v>-2725.7506082107711</v>
      </c>
      <c r="AF171" s="5">
        <f t="shared" si="183"/>
        <v>-30122.469867102551</v>
      </c>
      <c r="AG171" s="5">
        <f t="shared" si="204"/>
        <v>-17900.709878000616</v>
      </c>
      <c r="AH171" s="5">
        <f t="shared" si="184"/>
        <v>221826.13046776326</v>
      </c>
      <c r="AI171" s="42">
        <f t="shared" si="199"/>
        <v>0</v>
      </c>
      <c r="AJ171" s="42">
        <f t="shared" si="202"/>
        <v>26472.693574458583</v>
      </c>
      <c r="AK171" s="42">
        <f t="shared" si="197"/>
        <v>248298.82404222185</v>
      </c>
    </row>
    <row r="172" spans="1:39" ht="15" x14ac:dyDescent="0.2">
      <c r="A172" s="12"/>
      <c r="B172" s="70" t="s">
        <v>49</v>
      </c>
      <c r="C172" s="10">
        <f>$H$161*0.11+$B$174</f>
        <v>38857.369604746433</v>
      </c>
      <c r="D172" s="1"/>
      <c r="E172" s="1"/>
      <c r="F172" s="1"/>
      <c r="I172" s="2">
        <f t="shared" si="186"/>
        <v>10</v>
      </c>
      <c r="J172" s="11">
        <f t="shared" si="176"/>
        <v>351616.24960004061</v>
      </c>
      <c r="K172" s="11">
        <f t="shared" si="187"/>
        <v>3516.162496000406</v>
      </c>
      <c r="L172" s="24">
        <f t="shared" si="193"/>
        <v>38857.369604746433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H'!$B$264:$AV$384, 19)</f>
        <v>41.052703861333896</v>
      </c>
      <c r="S172" s="46">
        <f>VLOOKUP(I172, '[1]Lapse Rates'!$A$4:$F$24, 5)</f>
        <v>1.273365E-3</v>
      </c>
      <c r="T172" s="33">
        <f t="shared" si="203"/>
        <v>0.77520609792956974</v>
      </c>
      <c r="U172" s="33">
        <f t="shared" si="194"/>
        <v>3.1824306369802831E-2</v>
      </c>
      <c r="V172" s="39">
        <f t="shared" si="189"/>
        <v>9.8712031289008664E-4</v>
      </c>
      <c r="W172" s="32">
        <f t="shared" si="195"/>
        <v>0.74239467124687686</v>
      </c>
      <c r="X172" s="32"/>
      <c r="Y172" s="5">
        <f t="shared" si="200"/>
        <v>0</v>
      </c>
      <c r="Z172" s="5">
        <f t="shared" si="190"/>
        <v>4.6685159315002682</v>
      </c>
      <c r="AA172" s="5">
        <f t="shared" si="196"/>
        <v>0</v>
      </c>
      <c r="AB172" s="5">
        <f t="shared" si="181"/>
        <v>4.470916004703354</v>
      </c>
      <c r="AC172" s="32"/>
      <c r="AD172" s="5">
        <f t="shared" si="201"/>
        <v>261038.03002688196</v>
      </c>
      <c r="AE172" s="5">
        <f t="shared" si="183"/>
        <v>-2610.3803002688196</v>
      </c>
      <c r="AF172" s="5">
        <f t="shared" si="183"/>
        <v>-28847.504133234113</v>
      </c>
      <c r="AG172" s="5">
        <f t="shared" si="204"/>
        <v>-19165.520200779989</v>
      </c>
      <c r="AH172" s="5">
        <f>SUM(AD172:AG172)</f>
        <v>210414.62539259903</v>
      </c>
      <c r="AI172" s="42">
        <f t="shared" si="199"/>
        <v>0</v>
      </c>
      <c r="AJ172" s="42">
        <f t="shared" si="202"/>
        <v>25352.21041959363</v>
      </c>
      <c r="AK172" s="42">
        <f t="shared" si="197"/>
        <v>235766.83581219267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351616.24960004061</v>
      </c>
      <c r="K173" s="11">
        <f t="shared" si="187"/>
        <v>3516.162496000406</v>
      </c>
      <c r="L173" s="24">
        <f t="shared" si="193"/>
        <v>38857.369604746433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H'!$B$264:$AV$384, 19)</f>
        <v>45.847301142834873</v>
      </c>
      <c r="S173" s="46">
        <f>VLOOKUP(I173, '[1]Lapse Rates'!$A$4:$F$24, 5)</f>
        <v>1.2241776999999999E-3</v>
      </c>
      <c r="T173" s="33">
        <f t="shared" si="203"/>
        <v>0.74239467124687686</v>
      </c>
      <c r="U173" s="33">
        <f t="shared" si="194"/>
        <v>3.4036792059491457E-2</v>
      </c>
      <c r="V173" s="39">
        <f t="shared" si="189"/>
        <v>9.0882300113925775E-4</v>
      </c>
      <c r="W173" s="32">
        <f t="shared" si="195"/>
        <v>0.70744905618624609</v>
      </c>
      <c r="X173" s="31"/>
      <c r="Y173" s="5">
        <f t="shared" si="200"/>
        <v>0</v>
      </c>
      <c r="Z173" s="5">
        <f t="shared" si="190"/>
        <v>4.470916004703354</v>
      </c>
      <c r="AA173" s="5">
        <f t="shared" si="196"/>
        <v>0</v>
      </c>
      <c r="AB173" s="5">
        <f t="shared" si="181"/>
        <v>4.2604633765798683</v>
      </c>
      <c r="AC173" s="32"/>
      <c r="AD173" s="5">
        <f t="shared" si="201"/>
        <v>248750.58391929627</v>
      </c>
      <c r="AE173" s="5">
        <f t="shared" si="183"/>
        <v>-2487.5058391929624</v>
      </c>
      <c r="AF173" s="5">
        <f t="shared" si="183"/>
        <v>-27489.609452757992</v>
      </c>
      <c r="AG173" s="5">
        <f t="shared" si="204"/>
        <v>-20497.943245195482</v>
      </c>
      <c r="AH173" s="5">
        <f t="shared" ref="AH173:AH182" si="205">SUM(AD173:AG173)</f>
        <v>198275.52538214985</v>
      </c>
      <c r="AI173" s="42">
        <f t="shared" si="199"/>
        <v>0</v>
      </c>
      <c r="AJ173" s="42">
        <f t="shared" si="202"/>
        <v>24158.846556518198</v>
      </c>
      <c r="AK173" s="42">
        <f t="shared" ref="AK173:AK182" si="206">SUM(AH173:AJ173)</f>
        <v>222434.37193866805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351616.24960004061</v>
      </c>
      <c r="K174" s="11">
        <f t="shared" si="187"/>
        <v>3516.162496000406</v>
      </c>
      <c r="L174" s="24">
        <f t="shared" si="193"/>
        <v>38857.369604746433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H'!$B$264:$AV$384, 19)</f>
        <v>51.32275579952573</v>
      </c>
      <c r="S174" s="46">
        <f>VLOOKUP(I174, '[1]Lapse Rates'!$A$4:$F$24, 5)</f>
        <v>1.0124068E-3</v>
      </c>
      <c r="T174" s="33">
        <f t="shared" si="203"/>
        <v>0.70744905618624609</v>
      </c>
      <c r="U174" s="33">
        <f t="shared" si="194"/>
        <v>3.6308235151251665E-2</v>
      </c>
      <c r="V174" s="39">
        <f t="shared" si="189"/>
        <v>7.1622623513653766E-4</v>
      </c>
      <c r="W174" s="32">
        <f t="shared" si="195"/>
        <v>0.67042459479985794</v>
      </c>
      <c r="X174" s="31"/>
      <c r="Y174" s="5">
        <f t="shared" si="200"/>
        <v>0</v>
      </c>
      <c r="Z174" s="5">
        <f t="shared" si="190"/>
        <v>4.2604633765798683</v>
      </c>
      <c r="AA174" s="5">
        <f t="shared" si="196"/>
        <v>0</v>
      </c>
      <c r="AB174" s="5">
        <f t="shared" si="181"/>
        <v>4.0374913330172362</v>
      </c>
      <c r="AC174" s="32"/>
      <c r="AD174" s="5">
        <f t="shared" si="201"/>
        <v>235732.18166315294</v>
      </c>
      <c r="AE174" s="5">
        <f t="shared" si="183"/>
        <v>-2357.3218166315291</v>
      </c>
      <c r="AF174" s="5">
        <f t="shared" si="183"/>
        <v>-26050.936272250445</v>
      </c>
      <c r="AG174" s="5">
        <f t="shared" si="204"/>
        <v>-21865.872146903141</v>
      </c>
      <c r="AH174" s="5">
        <f t="shared" si="205"/>
        <v>185458.05142736784</v>
      </c>
      <c r="AI174" s="42">
        <f t="shared" si="199"/>
        <v>0</v>
      </c>
      <c r="AJ174" s="42">
        <f t="shared" si="202"/>
        <v>22894.491702400996</v>
      </c>
      <c r="AK174" s="42">
        <f t="shared" si="206"/>
        <v>208352.54312976883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351616.24960004061</v>
      </c>
      <c r="K175" s="11">
        <f t="shared" si="187"/>
        <v>3516.162496000406</v>
      </c>
      <c r="L175" s="24">
        <f t="shared" si="193"/>
        <v>38857.369604746433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H'!$B$264:$AV$384, 19)</f>
        <v>57.612077924056571</v>
      </c>
      <c r="S175" s="46">
        <f>VLOOKUP(I175, '[1]Lapse Rates'!$A$4:$F$24, 5)</f>
        <v>8.7385670000000003E-4</v>
      </c>
      <c r="T175" s="33">
        <f t="shared" si="203"/>
        <v>0.67042459479985794</v>
      </c>
      <c r="U175" s="33">
        <f t="shared" si="194"/>
        <v>3.8624553997813463E-2</v>
      </c>
      <c r="V175" s="39">
        <f t="shared" si="189"/>
        <v>5.8585502401064106E-4</v>
      </c>
      <c r="W175" s="32">
        <f t="shared" si="195"/>
        <v>0.63121418577803379</v>
      </c>
      <c r="X175" s="31"/>
      <c r="Y175" s="5">
        <f t="shared" si="200"/>
        <v>0</v>
      </c>
      <c r="Z175" s="5">
        <f t="shared" si="190"/>
        <v>4.0374913330172362</v>
      </c>
      <c r="AA175" s="5">
        <f t="shared" si="196"/>
        <v>0</v>
      </c>
      <c r="AB175" s="5">
        <f t="shared" si="181"/>
        <v>3.8013548788691951</v>
      </c>
      <c r="AC175" s="32"/>
      <c r="AD175" s="5">
        <f t="shared" si="201"/>
        <v>221945.16469761555</v>
      </c>
      <c r="AE175" s="5">
        <f t="shared" si="183"/>
        <v>-2219.4516469761552</v>
      </c>
      <c r="AF175" s="5">
        <f t="shared" si="183"/>
        <v>-24527.322916536137</v>
      </c>
      <c r="AG175" s="5">
        <f t="shared" si="204"/>
        <v>-23260.826529549206</v>
      </c>
      <c r="AH175" s="5">
        <f t="shared" si="205"/>
        <v>171937.56360455407</v>
      </c>
      <c r="AI175" s="42">
        <f t="shared" si="199"/>
        <v>0</v>
      </c>
      <c r="AJ175" s="42">
        <f t="shared" si="202"/>
        <v>21555.488528167498</v>
      </c>
      <c r="AK175" s="42">
        <f t="shared" si="206"/>
        <v>193493.05213272158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351616.24960004061</v>
      </c>
      <c r="K176" s="11">
        <f t="shared" si="187"/>
        <v>3516.162496000406</v>
      </c>
      <c r="L176" s="24">
        <f t="shared" si="193"/>
        <v>38857.369604746433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H'!$B$264:$AV$384, 19)</f>
        <v>64.592055586062443</v>
      </c>
      <c r="S176" s="46">
        <f>VLOOKUP(I176, '[1]Lapse Rates'!$A$4:$F$24, 5)</f>
        <v>8.3940749999999998E-4</v>
      </c>
      <c r="T176" s="33">
        <f t="shared" si="203"/>
        <v>0.63121418577803379</v>
      </c>
      <c r="U176" s="33">
        <f t="shared" si="194"/>
        <v>4.0771421774485901E-2</v>
      </c>
      <c r="V176" s="39">
        <f t="shared" si="189"/>
        <v>5.2984592164847491E-4</v>
      </c>
      <c r="W176" s="32">
        <f t="shared" si="195"/>
        <v>0.58991291808189938</v>
      </c>
      <c r="X176" s="31"/>
      <c r="Y176" s="5">
        <f t="shared" si="200"/>
        <v>0</v>
      </c>
      <c r="Z176" s="5">
        <f t="shared" si="190"/>
        <v>3.8013548788691951</v>
      </c>
      <c r="AA176" s="5">
        <f t="shared" si="196"/>
        <v>0</v>
      </c>
      <c r="AB176" s="5">
        <f t="shared" si="181"/>
        <v>3.5526266674354416</v>
      </c>
      <c r="AC176" s="32"/>
      <c r="AD176" s="5">
        <f t="shared" si="201"/>
        <v>207422.96784657345</v>
      </c>
      <c r="AE176" s="5">
        <f t="shared" si="183"/>
        <v>-2074.2296784657342</v>
      </c>
      <c r="AF176" s="5">
        <f t="shared" si="183"/>
        <v>-22922.464292522869</v>
      </c>
      <c r="AG176" s="5">
        <f t="shared" si="204"/>
        <v>-24553.73256382687</v>
      </c>
      <c r="AH176" s="5">
        <f t="shared" si="205"/>
        <v>157872.54131175799</v>
      </c>
      <c r="AI176" s="42">
        <f t="shared" si="199"/>
        <v>0</v>
      </c>
      <c r="AJ176" s="42">
        <f t="shared" si="202"/>
        <v>20145.084127204987</v>
      </c>
      <c r="AK176" s="42">
        <f t="shared" si="206"/>
        <v>178017.62543896298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351616.24960004061</v>
      </c>
      <c r="K177" s="11">
        <f t="shared" si="187"/>
        <v>3516.162496000406</v>
      </c>
      <c r="L177" s="24">
        <f t="shared" si="193"/>
        <v>38857.369604746433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H'!$B$264:$AV$384, 19)</f>
        <v>72.298741975931264</v>
      </c>
      <c r="S177" s="46">
        <f>VLOOKUP(I177, '[1]Lapse Rates'!$A$4:$F$24, 5)</f>
        <v>7.2940090000000004E-4</v>
      </c>
      <c r="T177" s="33">
        <f t="shared" si="203"/>
        <v>0.58991291808189938</v>
      </c>
      <c r="U177" s="33">
        <f t="shared" si="194"/>
        <v>4.2649961852671919E-2</v>
      </c>
      <c r="V177" s="39">
        <f t="shared" si="189"/>
        <v>4.3028301337056372E-4</v>
      </c>
      <c r="W177" s="32">
        <f t="shared" si="195"/>
        <v>0.54683267321585693</v>
      </c>
      <c r="X177" s="31"/>
      <c r="Y177" s="5">
        <f t="shared" si="200"/>
        <v>0</v>
      </c>
      <c r="Z177" s="5">
        <f t="shared" si="190"/>
        <v>3.5526266674354416</v>
      </c>
      <c r="AA177" s="5">
        <f t="shared" si="196"/>
        <v>0</v>
      </c>
      <c r="AB177" s="5">
        <f t="shared" si="181"/>
        <v>3.2931849395811232</v>
      </c>
      <c r="AC177" s="32"/>
      <c r="AD177" s="5">
        <f t="shared" si="201"/>
        <v>192275.25371492418</v>
      </c>
      <c r="AE177" s="5">
        <f t="shared" si="183"/>
        <v>-1922.7525371492418</v>
      </c>
      <c r="AF177" s="5">
        <f t="shared" si="183"/>
        <v>-21248.479295100078</v>
      </c>
      <c r="AG177" s="5">
        <f t="shared" si="204"/>
        <v>-25685.043876572756</v>
      </c>
      <c r="AH177" s="5">
        <f t="shared" si="205"/>
        <v>143418.97800610212</v>
      </c>
      <c r="AI177" s="42">
        <f t="shared" si="199"/>
        <v>0</v>
      </c>
      <c r="AJ177" s="42">
        <f t="shared" si="202"/>
        <v>18673.928878215796</v>
      </c>
      <c r="AK177" s="42">
        <f t="shared" si="206"/>
        <v>162092.90688431793</v>
      </c>
    </row>
    <row r="178" spans="1:39" ht="15" x14ac:dyDescent="0.2">
      <c r="I178" s="2">
        <f t="shared" si="186"/>
        <v>16</v>
      </c>
      <c r="J178" s="11">
        <f t="shared" si="176"/>
        <v>351616.24960004061</v>
      </c>
      <c r="K178" s="11">
        <f t="shared" si="187"/>
        <v>3516.162496000406</v>
      </c>
      <c r="L178" s="24">
        <f t="shared" si="193"/>
        <v>38857.369604746433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H'!$B$264:$AV$384, 19)</f>
        <v>80.63520978133073</v>
      </c>
      <c r="S178" s="46">
        <f>VLOOKUP(I178, '[1]Lapse Rates'!$A$4:$F$24, 5)</f>
        <v>6.1234970000000001E-4</v>
      </c>
      <c r="T178" s="33">
        <f t="shared" si="203"/>
        <v>0.54683267321585693</v>
      </c>
      <c r="U178" s="33">
        <f t="shared" si="194"/>
        <v>4.4093967320046494E-2</v>
      </c>
      <c r="V178" s="39">
        <f t="shared" si="189"/>
        <v>3.3485282339392803E-4</v>
      </c>
      <c r="W178" s="32">
        <f t="shared" si="195"/>
        <v>0.50240385307241653</v>
      </c>
      <c r="X178" s="31"/>
      <c r="Y178" s="5">
        <f t="shared" si="200"/>
        <v>0</v>
      </c>
      <c r="Z178" s="5">
        <f t="shared" si="190"/>
        <v>3.2931849395811232</v>
      </c>
      <c r="AA178" s="5">
        <f t="shared" si="196"/>
        <v>0</v>
      </c>
      <c r="AB178" s="5">
        <f t="shared" si="181"/>
        <v>3.0256217003194834</v>
      </c>
      <c r="AC178" s="32"/>
      <c r="AD178" s="5">
        <f t="shared" si="201"/>
        <v>176653.35860193294</v>
      </c>
      <c r="AE178" s="5">
        <f t="shared" si="183"/>
        <v>-1766.5335860193293</v>
      </c>
      <c r="AF178" s="5">
        <f t="shared" si="183"/>
        <v>-19522.092209683611</v>
      </c>
      <c r="AG178" s="5">
        <f t="shared" si="204"/>
        <v>-26554.665845184281</v>
      </c>
      <c r="AH178" s="5">
        <f t="shared" si="205"/>
        <v>128810.06696104571</v>
      </c>
      <c r="AI178" s="42">
        <f t="shared" si="199"/>
        <v>0</v>
      </c>
      <c r="AJ178" s="42">
        <f t="shared" si="202"/>
        <v>17156.720595503699</v>
      </c>
      <c r="AK178" s="42">
        <f t="shared" si="206"/>
        <v>145966.78755654942</v>
      </c>
    </row>
    <row r="179" spans="1:39" ht="15" x14ac:dyDescent="0.2">
      <c r="I179" s="2">
        <f t="shared" si="186"/>
        <v>17</v>
      </c>
      <c r="J179" s="11">
        <f t="shared" si="176"/>
        <v>351616.24960004061</v>
      </c>
      <c r="K179" s="11">
        <f t="shared" si="187"/>
        <v>3516.162496000406</v>
      </c>
      <c r="L179" s="24">
        <f t="shared" si="193"/>
        <v>38857.369604746433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H'!$B$264:$AV$384, 19)</f>
        <v>89.720009944685827</v>
      </c>
      <c r="S179" s="46">
        <f>VLOOKUP(I179, '[1]Lapse Rates'!$A$4:$F$24, 5)</f>
        <v>4.6742110000000002E-4</v>
      </c>
      <c r="T179" s="33">
        <f t="shared" si="203"/>
        <v>0.50240385307241653</v>
      </c>
      <c r="U179" s="33">
        <f t="shared" si="194"/>
        <v>4.5075678693905684E-2</v>
      </c>
      <c r="V179" s="39">
        <f t="shared" si="189"/>
        <v>2.3483416164734732E-4</v>
      </c>
      <c r="W179" s="32">
        <f t="shared" si="195"/>
        <v>0.45709334021686349</v>
      </c>
      <c r="X179" s="31"/>
      <c r="Y179" s="5">
        <f t="shared" si="200"/>
        <v>0</v>
      </c>
      <c r="Z179" s="5">
        <f t="shared" si="190"/>
        <v>3.0256217003194834</v>
      </c>
      <c r="AA179" s="5">
        <f t="shared" si="196"/>
        <v>0</v>
      </c>
      <c r="AB179" s="5">
        <f t="shared" si="181"/>
        <v>2.7527486518546147</v>
      </c>
      <c r="AC179" s="32"/>
      <c r="AD179" s="5">
        <f t="shared" si="201"/>
        <v>160721.44600420896</v>
      </c>
      <c r="AE179" s="5">
        <f t="shared" si="183"/>
        <v>-1607.2144600420895</v>
      </c>
      <c r="AF179" s="5">
        <f t="shared" si="183"/>
        <v>-17761.44486467477</v>
      </c>
      <c r="AG179" s="5">
        <f t="shared" si="204"/>
        <v>-27145.880904152127</v>
      </c>
      <c r="AH179" s="5">
        <f t="shared" si="205"/>
        <v>114206.90577533997</v>
      </c>
      <c r="AI179" s="42">
        <f t="shared" si="199"/>
        <v>0</v>
      </c>
      <c r="AJ179" s="42">
        <f t="shared" si="202"/>
        <v>15609.402927971572</v>
      </c>
      <c r="AK179" s="42">
        <f t="shared" si="206"/>
        <v>129816.30870331154</v>
      </c>
    </row>
    <row r="180" spans="1:39" ht="15" x14ac:dyDescent="0.2">
      <c r="I180" s="2">
        <f t="shared" si="186"/>
        <v>18</v>
      </c>
      <c r="J180" s="11">
        <f t="shared" si="176"/>
        <v>351616.24960004061</v>
      </c>
      <c r="K180" s="11">
        <f t="shared" si="187"/>
        <v>3516.162496000406</v>
      </c>
      <c r="L180" s="24">
        <f t="shared" si="193"/>
        <v>38857.369604746433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H'!$B$264:$AV$384, 19)</f>
        <v>99.865686360407992</v>
      </c>
      <c r="S180" s="46">
        <f>VLOOKUP(I180, '[1]Lapse Rates'!$A$4:$F$24, 5)</f>
        <v>4.0205260000000001E-4</v>
      </c>
      <c r="T180" s="33">
        <f t="shared" si="203"/>
        <v>0.45709334021686349</v>
      </c>
      <c r="U180" s="33">
        <f t="shared" si="194"/>
        <v>4.5647940151528552E-2</v>
      </c>
      <c r="V180" s="39">
        <f t="shared" si="189"/>
        <v>1.8377556587687453E-4</v>
      </c>
      <c r="W180" s="32">
        <f t="shared" si="195"/>
        <v>0.41126162449945808</v>
      </c>
      <c r="X180" s="31"/>
      <c r="Y180" s="5">
        <f t="shared" si="200"/>
        <v>0</v>
      </c>
      <c r="Z180" s="5">
        <f t="shared" si="200"/>
        <v>2.7527486518546147</v>
      </c>
      <c r="AA180" s="5">
        <f t="shared" si="196"/>
        <v>0</v>
      </c>
      <c r="AB180" s="5">
        <f t="shared" si="181"/>
        <v>2.4767367686068416</v>
      </c>
      <c r="AC180" s="32"/>
      <c r="AD180" s="5">
        <f t="shared" si="201"/>
        <v>144606.27001091963</v>
      </c>
      <c r="AE180" s="5">
        <f t="shared" si="183"/>
        <v>-1446.0627001091962</v>
      </c>
      <c r="AF180" s="5">
        <f t="shared" si="183"/>
        <v>-15980.544947423883</v>
      </c>
      <c r="AG180" s="5">
        <f t="shared" si="204"/>
        <v>-27490.513349514888</v>
      </c>
      <c r="AH180" s="5">
        <f t="shared" si="205"/>
        <v>99689.149013871647</v>
      </c>
      <c r="AI180" s="42">
        <f t="shared" si="199"/>
        <v>0</v>
      </c>
      <c r="AJ180" s="42">
        <f t="shared" si="202"/>
        <v>14044.286381833252</v>
      </c>
      <c r="AK180" s="42">
        <f t="shared" si="206"/>
        <v>113733.4353957049</v>
      </c>
    </row>
    <row r="181" spans="1:39" ht="15" x14ac:dyDescent="0.2">
      <c r="I181" s="2">
        <f t="shared" si="186"/>
        <v>19</v>
      </c>
      <c r="J181" s="11">
        <f t="shared" si="176"/>
        <v>351616.24960004061</v>
      </c>
      <c r="K181" s="11">
        <f t="shared" si="187"/>
        <v>3516.162496000406</v>
      </c>
      <c r="L181" s="24">
        <f t="shared" si="193"/>
        <v>38857.369604746433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H'!$B$264:$AV$384, 19)</f>
        <v>111.17941401913545</v>
      </c>
      <c r="S181" s="46">
        <f>VLOOKUP(I181, '[1]Lapse Rates'!$A$4:$F$24, 5)</f>
        <v>3.3283375800000001E-2</v>
      </c>
      <c r="T181" s="33">
        <f t="shared" si="203"/>
        <v>0.41126162449945808</v>
      </c>
      <c r="U181" s="33">
        <f t="shared" si="194"/>
        <v>4.5723826420407468E-2</v>
      </c>
      <c r="V181" s="39">
        <f t="shared" si="189"/>
        <v>1.3688175200333951E-2</v>
      </c>
      <c r="W181" s="32">
        <f t="shared" si="195"/>
        <v>0.35184962287871668</v>
      </c>
      <c r="X181" s="31"/>
      <c r="Y181" s="5">
        <f t="shared" si="200"/>
        <v>0</v>
      </c>
      <c r="Z181" s="5">
        <f t="shared" si="200"/>
        <v>2.4767367686068416</v>
      </c>
      <c r="AA181" s="5">
        <f t="shared" si="196"/>
        <v>0</v>
      </c>
      <c r="AB181" s="5">
        <f t="shared" si="181"/>
        <v>2.1189404653662667</v>
      </c>
      <c r="AC181" s="32"/>
      <c r="AD181" s="5">
        <f t="shared" si="201"/>
        <v>123716.04481980301</v>
      </c>
      <c r="AE181" s="5">
        <f t="shared" si="183"/>
        <v>-1237.1604481980301</v>
      </c>
      <c r="AF181" s="5">
        <f t="shared" si="183"/>
        <v>-13671.950841488941</v>
      </c>
      <c r="AG181" s="5">
        <f t="shared" si="204"/>
        <v>-27536.214261335568</v>
      </c>
      <c r="AH181" s="5">
        <f t="shared" si="205"/>
        <v>81270.719268780464</v>
      </c>
      <c r="AI181" s="42">
        <f t="shared" si="199"/>
        <v>0</v>
      </c>
      <c r="AJ181" s="42">
        <f t="shared" si="202"/>
        <v>12015.421524731448</v>
      </c>
      <c r="AK181" s="42">
        <f t="shared" si="206"/>
        <v>93286.140793511906</v>
      </c>
    </row>
    <row r="182" spans="1:39" ht="15" x14ac:dyDescent="0.2">
      <c r="I182" s="2">
        <f t="shared" si="186"/>
        <v>20</v>
      </c>
      <c r="J182" s="11">
        <f t="shared" si="176"/>
        <v>351616.24960004061</v>
      </c>
      <c r="K182" s="11">
        <f t="shared" si="187"/>
        <v>3516.162496000406</v>
      </c>
      <c r="L182" s="24">
        <f t="shared" si="193"/>
        <v>38857.369604746433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H'!$B$264:$AV$384, 19)</f>
        <v>123.84279284212633</v>
      </c>
      <c r="S182" s="46">
        <f>VLOOKUP(I182, '[1]Lapse Rates'!$A$4:$F$24, 5)</f>
        <v>0</v>
      </c>
      <c r="T182" s="33">
        <f t="shared" si="203"/>
        <v>0.35184962287871668</v>
      </c>
      <c r="U182" s="33">
        <f t="shared" si="194"/>
        <v>4.3574039957749187E-2</v>
      </c>
      <c r="V182" s="39">
        <f t="shared" si="189"/>
        <v>0</v>
      </c>
      <c r="W182" s="32">
        <f t="shared" si="195"/>
        <v>0.30827558292096752</v>
      </c>
      <c r="X182" s="31"/>
      <c r="Y182" s="5">
        <f t="shared" si="200"/>
        <v>0</v>
      </c>
      <c r="Z182" s="5">
        <f t="shared" si="200"/>
        <v>2.1189404653662667</v>
      </c>
      <c r="AA182" s="5">
        <f t="shared" si="196"/>
        <v>0</v>
      </c>
      <c r="AB182" s="5">
        <f t="shared" si="181"/>
        <v>1.8565249602691134</v>
      </c>
      <c r="AC182" s="32"/>
      <c r="AD182" s="5">
        <f>$W182*J182</f>
        <v>108394.70430993693</v>
      </c>
      <c r="AE182" s="5">
        <f t="shared" si="183"/>
        <v>-1083.9470430993692</v>
      </c>
      <c r="AF182" s="5">
        <f t="shared" si="183"/>
        <v>-11978.778265678691</v>
      </c>
      <c r="AG182" s="5">
        <f t="shared" si="204"/>
        <v>-26241.550509715336</v>
      </c>
      <c r="AH182" s="5">
        <f t="shared" si="205"/>
        <v>69090.428491443541</v>
      </c>
      <c r="AI182" s="42">
        <f t="shared" si="199"/>
        <v>0</v>
      </c>
      <c r="AJ182" s="42">
        <f t="shared" si="202"/>
        <v>10527.393155936419</v>
      </c>
      <c r="AK182" s="42">
        <f t="shared" si="206"/>
        <v>79617.821647379955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5230608.9670954421</v>
      </c>
      <c r="AE185" s="21">
        <f t="shared" ref="AE185:AK185" si="207">SUM(AE162:AE182)</f>
        <v>-185990.72297227633</v>
      </c>
      <c r="AF185" s="21">
        <f t="shared" si="207"/>
        <v>-550508.19229327596</v>
      </c>
      <c r="AG185" s="21">
        <f t="shared" si="207"/>
        <v>-396180.76016830408</v>
      </c>
      <c r="AH185" s="21">
        <f t="shared" si="207"/>
        <v>4097929.2916615871</v>
      </c>
      <c r="AI185" s="21">
        <f t="shared" si="207"/>
        <v>0</v>
      </c>
      <c r="AJ185" s="21">
        <f t="shared" si="207"/>
        <v>474189.52365638118</v>
      </c>
      <c r="AK185" s="21">
        <f t="shared" si="207"/>
        <v>4572118.815317967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2760926.3506849823</v>
      </c>
      <c r="AE187" s="21">
        <f t="shared" ref="AE187:AK187" si="208">AE162+NPV($D$6,AE163:AE182)</f>
        <v>-161601.72265881216</v>
      </c>
      <c r="AF187" s="21">
        <f t="shared" si="208"/>
        <v>-280983.56123639451</v>
      </c>
      <c r="AG187" s="21">
        <f t="shared" si="208"/>
        <v>-145210.39921152632</v>
      </c>
      <c r="AH187" s="21">
        <f t="shared" si="208"/>
        <v>2173130.6675782492</v>
      </c>
      <c r="AI187" s="21">
        <f t="shared" si="208"/>
        <v>0</v>
      </c>
      <c r="AJ187" s="21">
        <f t="shared" si="208"/>
        <v>234301.8125310397</v>
      </c>
      <c r="AK187" s="21">
        <f t="shared" si="208"/>
        <v>2407432.4801092884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3977263.6796578844</v>
      </c>
      <c r="AE189" s="21">
        <f t="shared" ref="AE189:AK189" si="209">AE162+NPV($D$7,AE163:AE182)</f>
        <v>-173578.37028684263</v>
      </c>
      <c r="AF189" s="21">
        <f t="shared" si="209"/>
        <v>-413338.37249371136</v>
      </c>
      <c r="AG189" s="21">
        <f t="shared" si="209"/>
        <v>-261301.11683187028</v>
      </c>
      <c r="AH189" s="21">
        <f t="shared" si="209"/>
        <v>3129045.82004546</v>
      </c>
      <c r="AI189" s="21">
        <f t="shared" si="209"/>
        <v>0</v>
      </c>
      <c r="AJ189" s="21">
        <f t="shared" si="209"/>
        <v>352451.75823050004</v>
      </c>
      <c r="AK189" s="21">
        <f t="shared" si="209"/>
        <v>3481497.5782759604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319448.08111665916</v>
      </c>
    </row>
    <row r="192" spans="1:39" ht="15" x14ac:dyDescent="0.2">
      <c r="G192" s="58" t="s">
        <v>115</v>
      </c>
      <c r="H192" s="57"/>
      <c r="I192" s="57"/>
      <c r="J192" s="11">
        <f>H$191</f>
        <v>319448.08111665916</v>
      </c>
      <c r="K192" s="11">
        <f>J192*$C$10</f>
        <v>127779.23244666366</v>
      </c>
      <c r="L192" s="24">
        <f>$C$201</f>
        <v>44905.765061445782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319448.08111665916</v>
      </c>
      <c r="AE192" s="5">
        <f>-$W192*K192</f>
        <v>-127779.23244666366</v>
      </c>
      <c r="AF192" s="5">
        <f>-$W192*L192</f>
        <v>-44905.765061445782</v>
      </c>
      <c r="AG192" s="5"/>
      <c r="AH192" s="5">
        <f>SUM(AD192:AG192)</f>
        <v>146763.08360854973</v>
      </c>
      <c r="AI192" s="42">
        <f>Y192-AA192</f>
        <v>0</v>
      </c>
      <c r="AJ192" s="42"/>
      <c r="AK192" s="42">
        <f>SUM(AH192:AJ192)</f>
        <v>146763.08360854973</v>
      </c>
      <c r="AL192" s="6" t="s">
        <v>39</v>
      </c>
      <c r="AM192" s="36">
        <f>AK219</f>
        <v>3162072.3338852404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319448.08111665916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H'!$B$264:$AV$384, 22)</f>
        <v>17.433697121339446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1.7433697121339447E-2</v>
      </c>
      <c r="V193" s="39">
        <f>MIN(S193*T193,T193-U193)</f>
        <v>2.3220462500000002E-3</v>
      </c>
      <c r="W193" s="32">
        <f>T193-SUM(U193:V193)</f>
        <v>0.98024425662866055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5.9033151842522162</v>
      </c>
      <c r="AC193" s="32"/>
      <c r="AD193" s="5">
        <f t="shared" ref="AD193:AD195" si="218">$W193*J193</f>
        <v>313137.1468056516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-10499.077983687133</v>
      </c>
      <c r="AH193" s="5">
        <f t="shared" ref="AH193:AH201" si="220">SUM(AD193:AG193)</f>
        <v>302638.06882196449</v>
      </c>
      <c r="AI193" s="42">
        <f>-M193*$W192*(N193-N192)/1000</f>
        <v>0</v>
      </c>
      <c r="AJ193" s="42">
        <f>$D$6*SUM(Y193:Z193,AD193:AE193)</f>
        <v>30719.344888283424</v>
      </c>
      <c r="AK193" s="42">
        <f t="shared" ref="AK193" si="221">SUM(AH193:AJ193)</f>
        <v>333357.4137102479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319448.08111665916</v>
      </c>
      <c r="K194" s="11">
        <f t="shared" ref="K194:K212" si="223">J194*$C$11</f>
        <v>3194.4808111665916</v>
      </c>
      <c r="L194" s="24">
        <f>$C$202</f>
        <v>35322.322627946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H'!$B$264:$AV$384, 22)</f>
        <v>19.053691879994965</v>
      </c>
      <c r="S194" s="46">
        <f>VLOOKUP(I194, '[1]Lapse Rates'!$A$4:$F$24, 5)</f>
        <v>2.1348066000000001E-3</v>
      </c>
      <c r="T194" s="33">
        <f t="shared" ref="T194:T196" si="224">W193</f>
        <v>0.98024425662866055</v>
      </c>
      <c r="U194" s="33">
        <f>T194*R194/1000</f>
        <v>1.867727203293721E-2</v>
      </c>
      <c r="V194" s="39">
        <f t="shared" ref="V194:V212" si="225">MIN(S194*T194,T194-U194)</f>
        <v>2.0926319086629584E-3</v>
      </c>
      <c r="W194" s="32">
        <f>T194-SUM(U194:V194)</f>
        <v>0.95947435268706038</v>
      </c>
      <c r="X194" s="32"/>
      <c r="Y194" s="5">
        <f t="shared" ref="Y194:Z209" si="226">AA193</f>
        <v>0</v>
      </c>
      <c r="Z194" s="5">
        <f t="shared" si="226"/>
        <v>5.9033151842522162</v>
      </c>
      <c r="AA194" s="5">
        <f>O194*W194</f>
        <v>0</v>
      </c>
      <c r="AB194" s="5">
        <f t="shared" si="217"/>
        <v>5.7782327994437566</v>
      </c>
      <c r="AC194" s="32"/>
      <c r="AD194" s="5">
        <f t="shared" si="218"/>
        <v>306502.24084653013</v>
      </c>
      <c r="AE194" s="5">
        <f t="shared" si="219"/>
        <v>-3065.0224084653009</v>
      </c>
      <c r="AF194" s="5">
        <f t="shared" si="219"/>
        <v>-33890.862638851992</v>
      </c>
      <c r="AG194" s="5">
        <f t="shared" ref="AG194:AG197" si="227">-U194*M194</f>
        <v>-11247.994859123743</v>
      </c>
      <c r="AH194" s="5">
        <f t="shared" si="220"/>
        <v>258298.36094008913</v>
      </c>
      <c r="AI194" s="42">
        <f>-M194*($W193*N194-$W192*N193)/1000</f>
        <v>0</v>
      </c>
      <c r="AJ194" s="42">
        <f t="shared" ref="AJ194:AJ195" si="228">$D$6*SUM(Y194:Z194,AD194:AE194)</f>
        <v>29767.770243993738</v>
      </c>
      <c r="AK194" s="42">
        <f>SUM(AH194:AJ194)</f>
        <v>288066.13118408289</v>
      </c>
      <c r="AL194" s="48" t="s">
        <v>59</v>
      </c>
      <c r="AM194" s="54">
        <f>AK219/AD219</f>
        <v>0.87037396541130707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319448.08111665916</v>
      </c>
      <c r="K195" s="11">
        <f t="shared" si="223"/>
        <v>3194.4808111665916</v>
      </c>
      <c r="L195" s="24">
        <f t="shared" ref="L195:L212" si="229">$C$202</f>
        <v>35322.322627946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H'!$B$264:$AV$384, 22)</f>
        <v>20.77074945029355</v>
      </c>
      <c r="S195" s="46">
        <f>VLOOKUP(I195, '[1]Lapse Rates'!$A$4:$F$24, 5)</f>
        <v>2.1304430000000001E-3</v>
      </c>
      <c r="T195" s="33">
        <f t="shared" si="224"/>
        <v>0.95947435268706038</v>
      </c>
      <c r="U195" s="33">
        <f t="shared" ref="U195:U212" si="230">T195*R195/1000</f>
        <v>1.992900138364552E-2</v>
      </c>
      <c r="V195" s="39">
        <f t="shared" si="225"/>
        <v>2.0441054183616791E-3</v>
      </c>
      <c r="W195" s="32">
        <f t="shared" ref="W195:W212" si="231">T195-SUM(U195:V195)</f>
        <v>0.93750124588505324</v>
      </c>
      <c r="X195" s="32"/>
      <c r="Y195" s="5">
        <f t="shared" si="226"/>
        <v>0</v>
      </c>
      <c r="Z195" s="5">
        <f t="shared" si="226"/>
        <v>5.7782327994437566</v>
      </c>
      <c r="AA195" s="5">
        <f t="shared" ref="AA195:AA212" si="232">O195*W195</f>
        <v>0</v>
      </c>
      <c r="AB195" s="5">
        <f t="shared" si="217"/>
        <v>5.6459043780810969</v>
      </c>
      <c r="AC195" s="32"/>
      <c r="AD195" s="5">
        <f t="shared" si="218"/>
        <v>299482.97404245753</v>
      </c>
      <c r="AE195" s="5">
        <f t="shared" si="219"/>
        <v>-2994.829740424575</v>
      </c>
      <c r="AF195" s="5">
        <f>-$W195*L195</f>
        <v>-33114.721471253186</v>
      </c>
      <c r="AG195" s="5">
        <f t="shared" si="227"/>
        <v>-12001.822574271459</v>
      </c>
      <c r="AH195" s="5">
        <f t="shared" si="220"/>
        <v>251371.60025650827</v>
      </c>
      <c r="AI195" s="42">
        <f>-M195*($W194*N195-$W193*N194)/1000</f>
        <v>0</v>
      </c>
      <c r="AJ195" s="42">
        <f t="shared" si="228"/>
        <v>29086.053800667058</v>
      </c>
      <c r="AK195" s="42">
        <f t="shared" ref="AK195:AK202" si="233">SUM(AH195:AJ195)</f>
        <v>280457.65405717533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319448.08111665916</v>
      </c>
      <c r="K196" s="11">
        <f t="shared" si="223"/>
        <v>3194.4808111665916</v>
      </c>
      <c r="L196" s="24">
        <f t="shared" si="229"/>
        <v>35322.322627946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H'!$B$264:$AV$384, 22)</f>
        <v>22.583069023210452</v>
      </c>
      <c r="S196" s="46">
        <f>VLOOKUP(I196, '[1]Lapse Rates'!$A$4:$F$24, 5)</f>
        <v>1.8971547999999999E-3</v>
      </c>
      <c r="T196" s="33">
        <f t="shared" si="224"/>
        <v>0.93750124588505324</v>
      </c>
      <c r="U196" s="33">
        <f t="shared" si="230"/>
        <v>2.1171655345167951E-2</v>
      </c>
      <c r="V196" s="39">
        <f t="shared" si="225"/>
        <v>1.7785849886368089E-3</v>
      </c>
      <c r="W196" s="32">
        <f t="shared" si="231"/>
        <v>0.91455100555124846</v>
      </c>
      <c r="X196" s="32"/>
      <c r="Y196" s="5">
        <f>AA195</f>
        <v>0</v>
      </c>
      <c r="Z196" s="5">
        <f t="shared" si="226"/>
        <v>5.6459043780810969</v>
      </c>
      <c r="AA196" s="5">
        <f t="shared" si="232"/>
        <v>0</v>
      </c>
      <c r="AB196" s="5">
        <f t="shared" si="217"/>
        <v>5.5076913752212278</v>
      </c>
      <c r="AC196" s="32"/>
      <c r="AD196" s="5">
        <f>$W196*J196</f>
        <v>292151.56380665745</v>
      </c>
      <c r="AE196" s="5">
        <f t="shared" si="219"/>
        <v>-2921.5156380665744</v>
      </c>
      <c r="AF196" s="5">
        <f t="shared" si="219"/>
        <v>-32304.065677793631</v>
      </c>
      <c r="AG196" s="5">
        <f t="shared" si="227"/>
        <v>-12750.18482686515</v>
      </c>
      <c r="AH196" s="5">
        <f t="shared" si="220"/>
        <v>244175.79766393208</v>
      </c>
      <c r="AI196" s="42">
        <f t="shared" ref="AI196:AI212" si="235">-M196*($W195*N196-$W194*N195)/1000</f>
        <v>0</v>
      </c>
      <c r="AJ196" s="42">
        <f>$D$6*SUM(Y196:Z196,AD196:AE196)</f>
        <v>28374.021588558258</v>
      </c>
      <c r="AK196" s="42">
        <f t="shared" si="233"/>
        <v>272549.81925249036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319448.08111665916</v>
      </c>
      <c r="K197" s="11">
        <f t="shared" si="223"/>
        <v>3194.4808111665916</v>
      </c>
      <c r="L197" s="24">
        <f t="shared" si="229"/>
        <v>35322.322627946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H'!$B$264:$AV$384, 22)</f>
        <v>24.613624228641854</v>
      </c>
      <c r="S197" s="46">
        <f>VLOOKUP(I197, '[1]Lapse Rates'!$A$4:$F$24, 5)</f>
        <v>1.8563969E-3</v>
      </c>
      <c r="T197" s="33">
        <f>W196</f>
        <v>0.91455100555124846</v>
      </c>
      <c r="U197" s="33">
        <f t="shared" si="230"/>
        <v>2.251041478856498E-2</v>
      </c>
      <c r="V197" s="39">
        <f t="shared" si="225"/>
        <v>1.6977696515972204E-3</v>
      </c>
      <c r="W197" s="32">
        <f t="shared" si="231"/>
        <v>0.89034282111108631</v>
      </c>
      <c r="X197" s="32"/>
      <c r="Y197" s="5">
        <f t="shared" ref="Y197:Z212" si="236">AA196</f>
        <v>0</v>
      </c>
      <c r="Z197" s="5">
        <f t="shared" si="226"/>
        <v>5.5076913752212278</v>
      </c>
      <c r="AA197" s="5">
        <f t="shared" si="232"/>
        <v>0</v>
      </c>
      <c r="AB197" s="5">
        <f t="shared" si="217"/>
        <v>5.3619026681490842</v>
      </c>
      <c r="AC197" s="32"/>
      <c r="AD197" s="5">
        <f t="shared" ref="AD197:AD211" si="237">$W197*J197</f>
        <v>284418.30573992943</v>
      </c>
      <c r="AE197" s="5">
        <f t="shared" si="219"/>
        <v>-2844.1830573992947</v>
      </c>
      <c r="AF197" s="5">
        <f t="shared" si="219"/>
        <v>-31448.976376761402</v>
      </c>
      <c r="AG197" s="5">
        <f t="shared" si="227"/>
        <v>-13556.424587702699</v>
      </c>
      <c r="AH197" s="5">
        <f t="shared" si="220"/>
        <v>236568.72171806605</v>
      </c>
      <c r="AI197" s="42">
        <f t="shared" si="235"/>
        <v>0</v>
      </c>
      <c r="AJ197" s="42">
        <f t="shared" ref="AJ197:AJ212" si="238">$D$6*SUM(Y197:Z197,AD197:AE197)</f>
        <v>27622.961739680119</v>
      </c>
      <c r="AK197" s="42">
        <f t="shared" si="233"/>
        <v>264191.68345774617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319448.08111665916</v>
      </c>
      <c r="K198" s="11">
        <f t="shared" si="223"/>
        <v>3194.4808111665916</v>
      </c>
      <c r="L198" s="24">
        <f t="shared" si="229"/>
        <v>35322.322627946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H'!$B$264:$AV$384, 22)</f>
        <v>26.891958381917764</v>
      </c>
      <c r="S198" s="46">
        <f>VLOOKUP(I198, '[1]Lapse Rates'!$A$4:$F$24, 5)</f>
        <v>1.7512077999999999E-3</v>
      </c>
      <c r="T198" s="33">
        <f t="shared" ref="T198:T212" si="239">W197</f>
        <v>0.89034282111108631</v>
      </c>
      <c r="U198" s="33">
        <f t="shared" si="230"/>
        <v>2.3943062090958585E-2</v>
      </c>
      <c r="V198" s="39">
        <f t="shared" si="225"/>
        <v>1.559175293003739E-3</v>
      </c>
      <c r="W198" s="32">
        <f t="shared" si="231"/>
        <v>0.86484058372712402</v>
      </c>
      <c r="X198" s="32"/>
      <c r="Y198" s="5">
        <f t="shared" si="236"/>
        <v>0</v>
      </c>
      <c r="Z198" s="5">
        <f t="shared" si="226"/>
        <v>5.3619026681490842</v>
      </c>
      <c r="AA198" s="5">
        <f t="shared" si="232"/>
        <v>0</v>
      </c>
      <c r="AB198" s="5">
        <f t="shared" si="217"/>
        <v>5.2083207989740217</v>
      </c>
      <c r="AC198" s="32"/>
      <c r="AD198" s="5">
        <f t="shared" si="237"/>
        <v>276271.66494344117</v>
      </c>
      <c r="AE198" s="5">
        <f t="shared" si="219"/>
        <v>-2762.7166494344119</v>
      </c>
      <c r="AF198" s="5">
        <f t="shared" si="219"/>
        <v>-30548.17812015062</v>
      </c>
      <c r="AG198" s="5">
        <f>-U198*M198</f>
        <v>-14419.206339975897</v>
      </c>
      <c r="AH198" s="5">
        <f t="shared" si="220"/>
        <v>228541.56383388024</v>
      </c>
      <c r="AI198" s="42">
        <f t="shared" si="235"/>
        <v>0</v>
      </c>
      <c r="AJ198" s="42">
        <f t="shared" si="238"/>
        <v>26831.753830293808</v>
      </c>
      <c r="AK198" s="42">
        <f t="shared" si="233"/>
        <v>255373.31766417404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319448.08111665916</v>
      </c>
      <c r="K199" s="11">
        <f t="shared" si="223"/>
        <v>3194.4808111665916</v>
      </c>
      <c r="L199" s="24">
        <f t="shared" si="229"/>
        <v>35322.322627946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H'!$B$264:$AV$384, 22)</f>
        <v>29.490671928499008</v>
      </c>
      <c r="S199" s="46">
        <f>VLOOKUP(I199, '[1]Lapse Rates'!$A$4:$F$24, 5)</f>
        <v>1.6267663999999999E-3</v>
      </c>
      <c r="T199" s="33">
        <f t="shared" si="239"/>
        <v>0.86484058372712402</v>
      </c>
      <c r="U199" s="33">
        <f t="shared" si="230"/>
        <v>2.5504729925148194E-2</v>
      </c>
      <c r="V199" s="39">
        <f t="shared" si="225"/>
        <v>1.406893602963672E-3</v>
      </c>
      <c r="W199" s="32">
        <f t="shared" si="231"/>
        <v>0.8379289601990122</v>
      </c>
      <c r="X199" s="32"/>
      <c r="Y199" s="5">
        <f t="shared" si="236"/>
        <v>0</v>
      </c>
      <c r="Z199" s="5">
        <f t="shared" si="226"/>
        <v>5.2083207989740217</v>
      </c>
      <c r="AA199" s="5">
        <f t="shared" si="232"/>
        <v>0</v>
      </c>
      <c r="AB199" s="5">
        <f t="shared" si="217"/>
        <v>5.0462511977169093</v>
      </c>
      <c r="AC199" s="32"/>
      <c r="AD199" s="5">
        <f t="shared" si="237"/>
        <v>267674.79844765191</v>
      </c>
      <c r="AE199" s="5">
        <f t="shared" si="219"/>
        <v>-2676.7479844765189</v>
      </c>
      <c r="AF199" s="5">
        <f t="shared" si="219"/>
        <v>-29597.597071448832</v>
      </c>
      <c r="AG199" s="5">
        <f t="shared" ref="AG199:AG212" si="240">-U199*M199</f>
        <v>-15359.687998092071</v>
      </c>
      <c r="AH199" s="5">
        <f t="shared" si="220"/>
        <v>220040.7653936345</v>
      </c>
      <c r="AI199" s="42">
        <f t="shared" si="235"/>
        <v>0</v>
      </c>
      <c r="AJ199" s="42">
        <f t="shared" si="238"/>
        <v>25996.819686707891</v>
      </c>
      <c r="AK199" s="42">
        <f t="shared" si="233"/>
        <v>246037.5850803424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319448.08111665916</v>
      </c>
      <c r="K200" s="11">
        <f t="shared" si="223"/>
        <v>3194.4808111665916</v>
      </c>
      <c r="L200" s="24">
        <f t="shared" si="229"/>
        <v>35322.322627946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H'!$B$264:$AV$384, 22)</f>
        <v>32.475170780187028</v>
      </c>
      <c r="S200" s="46">
        <f>VLOOKUP(I200, '[1]Lapse Rates'!$A$4:$F$24, 5)</f>
        <v>1.427546E-3</v>
      </c>
      <c r="T200" s="33">
        <f t="shared" si="239"/>
        <v>0.8379289601990122</v>
      </c>
      <c r="U200" s="33">
        <f t="shared" si="230"/>
        <v>2.721188608412746E-2</v>
      </c>
      <c r="V200" s="39">
        <f t="shared" si="225"/>
        <v>1.196182135416259E-3</v>
      </c>
      <c r="W200" s="32">
        <f t="shared" si="231"/>
        <v>0.80952089197946853</v>
      </c>
      <c r="X200" s="32"/>
      <c r="Y200" s="5">
        <f t="shared" si="236"/>
        <v>0</v>
      </c>
      <c r="Z200" s="5">
        <f t="shared" si="226"/>
        <v>5.0462511977169093</v>
      </c>
      <c r="AA200" s="5">
        <f t="shared" si="232"/>
        <v>0</v>
      </c>
      <c r="AB200" s="5">
        <f t="shared" si="217"/>
        <v>4.8751695725590336</v>
      </c>
      <c r="AC200" s="32"/>
      <c r="AD200" s="5">
        <f t="shared" si="237"/>
        <v>258599.89556668754</v>
      </c>
      <c r="AE200" s="5">
        <f t="shared" si="219"/>
        <v>-2585.9989556668752</v>
      </c>
      <c r="AF200" s="5">
        <f t="shared" si="219"/>
        <v>-28594.158120561409</v>
      </c>
      <c r="AG200" s="5">
        <f t="shared" si="240"/>
        <v>-16387.786944557996</v>
      </c>
      <c r="AH200" s="5">
        <f t="shared" si="220"/>
        <v>211031.95154590125</v>
      </c>
      <c r="AI200" s="42">
        <f t="shared" si="235"/>
        <v>0</v>
      </c>
      <c r="AJ200" s="42">
        <f t="shared" si="238"/>
        <v>25115.458294783624</v>
      </c>
      <c r="AK200" s="42">
        <f t="shared" si="233"/>
        <v>236147.40984068488</v>
      </c>
    </row>
    <row r="201" spans="1:39" ht="15" x14ac:dyDescent="0.2">
      <c r="A201" s="12"/>
      <c r="B201" s="13">
        <v>1</v>
      </c>
      <c r="C201" s="10">
        <f>$H$191*0.14+$B$204</f>
        <v>44905.765061445782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319448.08111665916</v>
      </c>
      <c r="K201" s="11">
        <f t="shared" si="223"/>
        <v>3194.4808111665916</v>
      </c>
      <c r="L201" s="24">
        <f t="shared" si="229"/>
        <v>35322.322627946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H'!$B$264:$AV$384, 22)</f>
        <v>35.902870260724676</v>
      </c>
      <c r="S201" s="46">
        <f>VLOOKUP(I201, '[1]Lapse Rates'!$A$4:$F$24, 5)</f>
        <v>1.4710299999999999E-3</v>
      </c>
      <c r="T201" s="33">
        <f t="shared" si="239"/>
        <v>0.80952089197946853</v>
      </c>
      <c r="U201" s="33">
        <f t="shared" si="230"/>
        <v>2.9064123558084971E-2</v>
      </c>
      <c r="V201" s="39">
        <f t="shared" si="225"/>
        <v>1.1908295177285575E-3</v>
      </c>
      <c r="W201" s="32">
        <f t="shared" si="231"/>
        <v>0.77926593890365503</v>
      </c>
      <c r="X201" s="32"/>
      <c r="Y201" s="5">
        <f t="shared" si="236"/>
        <v>0</v>
      </c>
      <c r="Z201" s="5">
        <f t="shared" si="226"/>
        <v>4.8751695725590336</v>
      </c>
      <c r="AA201" s="5">
        <f t="shared" si="232"/>
        <v>0</v>
      </c>
      <c r="AB201" s="5">
        <f t="shared" si="217"/>
        <v>4.6929654712000923</v>
      </c>
      <c r="AC201" s="32"/>
      <c r="AD201" s="5">
        <f t="shared" si="237"/>
        <v>248935.00886234434</v>
      </c>
      <c r="AE201" s="5">
        <f t="shared" si="219"/>
        <v>-2489.3500886234438</v>
      </c>
      <c r="AF201" s="5">
        <f t="shared" si="219"/>
        <v>-27525.48290692416</v>
      </c>
      <c r="AG201" s="5">
        <f t="shared" si="240"/>
        <v>-17503.258066261955</v>
      </c>
      <c r="AH201" s="5">
        <f t="shared" si="220"/>
        <v>201416.91780053481</v>
      </c>
      <c r="AI201" s="42">
        <f t="shared" si="235"/>
        <v>0</v>
      </c>
      <c r="AJ201" s="42">
        <f t="shared" si="238"/>
        <v>24176.797379837091</v>
      </c>
      <c r="AK201" s="42">
        <f t="shared" si="233"/>
        <v>225593.71518037189</v>
      </c>
    </row>
    <row r="202" spans="1:39" ht="15" x14ac:dyDescent="0.2">
      <c r="A202" s="12"/>
      <c r="B202" s="70" t="s">
        <v>49</v>
      </c>
      <c r="C202" s="10">
        <f>$H$191*0.11+$B$204</f>
        <v>35322.322627946</v>
      </c>
      <c r="D202" s="1"/>
      <c r="E202" s="1"/>
      <c r="F202" s="1"/>
      <c r="I202" s="2">
        <f t="shared" si="222"/>
        <v>10</v>
      </c>
      <c r="J202" s="11">
        <f t="shared" si="212"/>
        <v>319448.08111665916</v>
      </c>
      <c r="K202" s="11">
        <f t="shared" si="223"/>
        <v>3194.4808111665916</v>
      </c>
      <c r="L202" s="24">
        <f t="shared" si="229"/>
        <v>35322.322627946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H'!$B$264:$AV$384, 22)</f>
        <v>39.97236954919353</v>
      </c>
      <c r="S202" s="46">
        <f>VLOOKUP(I202, '[1]Lapse Rates'!$A$4:$F$24, 5)</f>
        <v>1.273365E-3</v>
      </c>
      <c r="T202" s="33">
        <f t="shared" si="239"/>
        <v>0.77926593890365503</v>
      </c>
      <c r="U202" s="33">
        <f t="shared" si="230"/>
        <v>3.1149106086956167E-2</v>
      </c>
      <c r="V202" s="39">
        <f t="shared" si="225"/>
        <v>9.9228997229205279E-4</v>
      </c>
      <c r="W202" s="32">
        <f t="shared" si="231"/>
        <v>0.74712454284440677</v>
      </c>
      <c r="X202" s="32"/>
      <c r="Y202" s="5">
        <f t="shared" si="236"/>
        <v>0</v>
      </c>
      <c r="Z202" s="5">
        <f t="shared" si="226"/>
        <v>4.6929654712000923</v>
      </c>
      <c r="AA202" s="5">
        <f t="shared" si="232"/>
        <v>0</v>
      </c>
      <c r="AB202" s="5">
        <f t="shared" si="217"/>
        <v>4.4994006631264423</v>
      </c>
      <c r="AC202" s="32"/>
      <c r="AD202" s="5">
        <f t="shared" si="237"/>
        <v>238667.50156680695</v>
      </c>
      <c r="AE202" s="5">
        <f t="shared" si="219"/>
        <v>-2386.6750156680696</v>
      </c>
      <c r="AF202" s="5">
        <f t="shared" si="219"/>
        <v>-26390.174145606801</v>
      </c>
      <c r="AG202" s="5">
        <f t="shared" si="240"/>
        <v>-18758.895009641525</v>
      </c>
      <c r="AH202" s="5">
        <f>SUM(AD202:AG202)</f>
        <v>191131.75739589054</v>
      </c>
      <c r="AI202" s="42">
        <f t="shared" si="235"/>
        <v>0</v>
      </c>
      <c r="AJ202" s="42">
        <f t="shared" si="238"/>
        <v>23179.609464579451</v>
      </c>
      <c r="AK202" s="42">
        <f t="shared" si="233"/>
        <v>214311.36686046998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319448.08111665916</v>
      </c>
      <c r="K203" s="11">
        <f t="shared" si="223"/>
        <v>3194.4808111665916</v>
      </c>
      <c r="L203" s="24">
        <f t="shared" si="229"/>
        <v>35322.322627946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H'!$B$264:$AV$384, 22)</f>
        <v>44.64079321802344</v>
      </c>
      <c r="S203" s="46">
        <f>VLOOKUP(I203, '[1]Lapse Rates'!$A$4:$F$24, 5)</f>
        <v>1.2241776999999999E-3</v>
      </c>
      <c r="T203" s="33">
        <f t="shared" si="239"/>
        <v>0.74712454284440677</v>
      </c>
      <c r="U203" s="33">
        <f t="shared" si="230"/>
        <v>3.335223222522745E-2</v>
      </c>
      <c r="V203" s="39">
        <f t="shared" si="225"/>
        <v>9.1461320447281725E-4</v>
      </c>
      <c r="W203" s="32">
        <f t="shared" si="231"/>
        <v>0.7128576974147065</v>
      </c>
      <c r="X203" s="31"/>
      <c r="Y203" s="5">
        <f t="shared" si="236"/>
        <v>0</v>
      </c>
      <c r="Z203" s="5">
        <f t="shared" si="226"/>
        <v>4.4994006631264423</v>
      </c>
      <c r="AA203" s="5">
        <f t="shared" si="232"/>
        <v>0</v>
      </c>
      <c r="AB203" s="5">
        <f t="shared" si="217"/>
        <v>4.2930357825636127</v>
      </c>
      <c r="AC203" s="32"/>
      <c r="AD203" s="5">
        <f t="shared" si="237"/>
        <v>227721.02354836804</v>
      </c>
      <c r="AE203" s="5">
        <f t="shared" si="219"/>
        <v>-2277.2102354836802</v>
      </c>
      <c r="AF203" s="5">
        <f t="shared" si="219"/>
        <v>-25179.789575896972</v>
      </c>
      <c r="AG203" s="5">
        <f t="shared" si="240"/>
        <v>-20085.681460766504</v>
      </c>
      <c r="AH203" s="5">
        <f t="shared" ref="AH203:AH212" si="241">SUM(AD203:AG203)</f>
        <v>180178.34227622088</v>
      </c>
      <c r="AI203" s="42">
        <f t="shared" si="235"/>
        <v>0</v>
      </c>
      <c r="AJ203" s="42">
        <f t="shared" si="238"/>
        <v>22116.479477199009</v>
      </c>
      <c r="AK203" s="42">
        <f t="shared" ref="AK203:AK212" si="242">SUM(AH203:AJ203)</f>
        <v>202294.82175341988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319448.08111665916</v>
      </c>
      <c r="K204" s="11">
        <f t="shared" si="223"/>
        <v>3194.4808111665916</v>
      </c>
      <c r="L204" s="24">
        <f t="shared" si="229"/>
        <v>35322.322627946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H'!$B$264:$AV$384, 22)</f>
        <v>49.972156962696104</v>
      </c>
      <c r="S204" s="46">
        <f>VLOOKUP(I204, '[1]Lapse Rates'!$A$4:$F$24, 5)</f>
        <v>1.0124068E-3</v>
      </c>
      <c r="T204" s="33">
        <f t="shared" si="239"/>
        <v>0.7128576974147065</v>
      </c>
      <c r="U204" s="33">
        <f t="shared" si="230"/>
        <v>3.5623036747273837E-2</v>
      </c>
      <c r="V204" s="39">
        <f t="shared" si="225"/>
        <v>7.2170198029499128E-4</v>
      </c>
      <c r="W204" s="32">
        <f t="shared" si="231"/>
        <v>0.67651295868713768</v>
      </c>
      <c r="X204" s="31"/>
      <c r="Y204" s="5">
        <f t="shared" si="236"/>
        <v>0</v>
      </c>
      <c r="Z204" s="5">
        <f t="shared" si="226"/>
        <v>4.2930357825636127</v>
      </c>
      <c r="AA204" s="5">
        <f t="shared" si="232"/>
        <v>0</v>
      </c>
      <c r="AB204" s="5">
        <f t="shared" si="217"/>
        <v>4.0741572259719625</v>
      </c>
      <c r="AC204" s="32"/>
      <c r="AD204" s="5">
        <f t="shared" si="237"/>
        <v>216110.76650315983</v>
      </c>
      <c r="AE204" s="5">
        <f t="shared" si="219"/>
        <v>-2161.1076650315986</v>
      </c>
      <c r="AF204" s="5">
        <f t="shared" si="219"/>
        <v>-23896.008988733382</v>
      </c>
      <c r="AG204" s="5">
        <f t="shared" si="240"/>
        <v>-21453.225797273975</v>
      </c>
      <c r="AH204" s="5">
        <f t="shared" si="241"/>
        <v>168600.42405212088</v>
      </c>
      <c r="AI204" s="42">
        <f t="shared" si="235"/>
        <v>0</v>
      </c>
      <c r="AJ204" s="42">
        <f t="shared" si="238"/>
        <v>20988.882678830651</v>
      </c>
      <c r="AK204" s="42">
        <f t="shared" si="242"/>
        <v>189589.30673095153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319448.08111665916</v>
      </c>
      <c r="K205" s="11">
        <f t="shared" si="223"/>
        <v>3194.4808111665916</v>
      </c>
      <c r="L205" s="24">
        <f t="shared" si="229"/>
        <v>35322.322627946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H'!$B$264:$AV$384, 22)</f>
        <v>56.095970610265617</v>
      </c>
      <c r="S205" s="46">
        <f>VLOOKUP(I205, '[1]Lapse Rates'!$A$4:$F$24, 5)</f>
        <v>8.7385670000000003E-4</v>
      </c>
      <c r="T205" s="33">
        <f t="shared" si="239"/>
        <v>0.67651295868713768</v>
      </c>
      <c r="U205" s="33">
        <f t="shared" si="230"/>
        <v>3.7949651047977512E-2</v>
      </c>
      <c r="V205" s="39">
        <f t="shared" si="225"/>
        <v>5.9117538158557845E-4</v>
      </c>
      <c r="W205" s="32">
        <f t="shared" si="231"/>
        <v>0.63797213225757454</v>
      </c>
      <c r="X205" s="31"/>
      <c r="Y205" s="5">
        <f t="shared" si="236"/>
        <v>0</v>
      </c>
      <c r="Z205" s="5">
        <f t="shared" si="226"/>
        <v>4.0741572259719625</v>
      </c>
      <c r="AA205" s="5">
        <f t="shared" si="232"/>
        <v>0</v>
      </c>
      <c r="AB205" s="5">
        <f t="shared" si="217"/>
        <v>3.8420531923734687</v>
      </c>
      <c r="AC205" s="32"/>
      <c r="AD205" s="5">
        <f t="shared" si="237"/>
        <v>203798.97345558568</v>
      </c>
      <c r="AE205" s="5">
        <f t="shared" si="219"/>
        <v>-2037.9897345558568</v>
      </c>
      <c r="AF205" s="5">
        <f t="shared" si="219"/>
        <v>-22534.657483240684</v>
      </c>
      <c r="AG205" s="5">
        <f t="shared" si="240"/>
        <v>-22854.380400972448</v>
      </c>
      <c r="AH205" s="5">
        <f t="shared" si="241"/>
        <v>156371.94583681671</v>
      </c>
      <c r="AI205" s="42">
        <f t="shared" si="235"/>
        <v>0</v>
      </c>
      <c r="AJ205" s="42">
        <f t="shared" si="238"/>
        <v>19793.152177856893</v>
      </c>
      <c r="AK205" s="42">
        <f t="shared" si="242"/>
        <v>176165.0980146736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319448.08111665916</v>
      </c>
      <c r="K206" s="11">
        <f t="shared" si="223"/>
        <v>3194.4808111665916</v>
      </c>
      <c r="L206" s="24">
        <f t="shared" si="229"/>
        <v>35322.322627946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H'!$B$264:$AV$384, 22)</f>
        <v>62.892264649587126</v>
      </c>
      <c r="S206" s="46">
        <f>VLOOKUP(I206, '[1]Lapse Rates'!$A$4:$F$24, 5)</f>
        <v>8.3940749999999998E-4</v>
      </c>
      <c r="T206" s="33">
        <f t="shared" si="239"/>
        <v>0.63797213225757454</v>
      </c>
      <c r="U206" s="33">
        <f t="shared" si="230"/>
        <v>4.0123512181004781E-2</v>
      </c>
      <c r="V206" s="39">
        <f t="shared" si="225"/>
        <v>5.3551859260800002E-4</v>
      </c>
      <c r="W206" s="32">
        <f t="shared" si="231"/>
        <v>0.59731310148396177</v>
      </c>
      <c r="X206" s="31"/>
      <c r="Y206" s="5">
        <f t="shared" si="236"/>
        <v>0</v>
      </c>
      <c r="Z206" s="5">
        <f t="shared" si="226"/>
        <v>3.8420531923734687</v>
      </c>
      <c r="AA206" s="5">
        <f t="shared" si="232"/>
        <v>0</v>
      </c>
      <c r="AB206" s="5">
        <f t="shared" si="217"/>
        <v>3.5971927179358483</v>
      </c>
      <c r="AC206" s="32"/>
      <c r="AD206" s="5">
        <f t="shared" si="237"/>
        <v>190810.52409489188</v>
      </c>
      <c r="AE206" s="5">
        <f t="shared" si="219"/>
        <v>-1908.1052409489189</v>
      </c>
      <c r="AF206" s="5">
        <f t="shared" si="219"/>
        <v>-21098.486080515548</v>
      </c>
      <c r="AG206" s="5">
        <f t="shared" si="240"/>
        <v>-24163.542617254327</v>
      </c>
      <c r="AH206" s="5">
        <f t="shared" si="241"/>
        <v>143640.39015617309</v>
      </c>
      <c r="AI206" s="42">
        <f t="shared" si="235"/>
        <v>0</v>
      </c>
      <c r="AJ206" s="42">
        <f t="shared" si="238"/>
        <v>18531.704194989979</v>
      </c>
      <c r="AK206" s="42">
        <f t="shared" si="242"/>
        <v>162172.09435116308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319448.08111665916</v>
      </c>
      <c r="K207" s="11">
        <f t="shared" si="223"/>
        <v>3194.4808111665916</v>
      </c>
      <c r="L207" s="24">
        <f t="shared" si="229"/>
        <v>35322.322627946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H'!$B$264:$AV$384, 22)</f>
        <v>70.396143502880449</v>
      </c>
      <c r="S207" s="46">
        <f>VLOOKUP(I207, '[1]Lapse Rates'!$A$4:$F$24, 5)</f>
        <v>7.2940090000000004E-4</v>
      </c>
      <c r="T207" s="33">
        <f t="shared" si="239"/>
        <v>0.59731310148396177</v>
      </c>
      <c r="U207" s="33">
        <f t="shared" si="230"/>
        <v>4.2048538808215567E-2</v>
      </c>
      <c r="V207" s="39">
        <f t="shared" si="225"/>
        <v>4.3568071380419308E-4</v>
      </c>
      <c r="W207" s="32">
        <f t="shared" si="231"/>
        <v>0.55482888196194202</v>
      </c>
      <c r="X207" s="31"/>
      <c r="Y207" s="5">
        <f t="shared" si="236"/>
        <v>0</v>
      </c>
      <c r="Z207" s="5">
        <f t="shared" si="226"/>
        <v>3.5971927179358483</v>
      </c>
      <c r="AA207" s="5">
        <f t="shared" si="232"/>
        <v>0</v>
      </c>
      <c r="AB207" s="5">
        <f t="shared" si="217"/>
        <v>3.3413404275505836</v>
      </c>
      <c r="AC207" s="32"/>
      <c r="AD207" s="5">
        <f t="shared" si="237"/>
        <v>177239.02169084377</v>
      </c>
      <c r="AE207" s="5">
        <f t="shared" si="219"/>
        <v>-1772.3902169084377</v>
      </c>
      <c r="AF207" s="5">
        <f t="shared" si="219"/>
        <v>-19597.844771962285</v>
      </c>
      <c r="AG207" s="5">
        <f t="shared" si="240"/>
        <v>-25322.849477932854</v>
      </c>
      <c r="AH207" s="5">
        <f t="shared" si="241"/>
        <v>130545.93722404019</v>
      </c>
      <c r="AI207" s="42">
        <f t="shared" si="235"/>
        <v>0</v>
      </c>
      <c r="AJ207" s="42">
        <f t="shared" si="238"/>
        <v>17213.629432198686</v>
      </c>
      <c r="AK207" s="42">
        <f t="shared" si="242"/>
        <v>147759.56665623887</v>
      </c>
    </row>
    <row r="208" spans="1:39" ht="15" x14ac:dyDescent="0.2">
      <c r="I208" s="2">
        <f t="shared" si="222"/>
        <v>16</v>
      </c>
      <c r="J208" s="11">
        <f t="shared" si="212"/>
        <v>319448.08111665916</v>
      </c>
      <c r="K208" s="11">
        <f t="shared" si="223"/>
        <v>3194.4808111665916</v>
      </c>
      <c r="L208" s="24">
        <f t="shared" si="229"/>
        <v>35322.322627946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H'!$B$264:$AV$384, 22)</f>
        <v>78.513230576558868</v>
      </c>
      <c r="S208" s="46">
        <f>VLOOKUP(I208, '[1]Lapse Rates'!$A$4:$F$24, 5)</f>
        <v>6.1234970000000001E-4</v>
      </c>
      <c r="T208" s="33">
        <f t="shared" si="239"/>
        <v>0.55482888196194202</v>
      </c>
      <c r="U208" s="33">
        <f t="shared" si="230"/>
        <v>4.3561407940012314E-2</v>
      </c>
      <c r="V208" s="39">
        <f t="shared" si="225"/>
        <v>3.3974929942073059E-4</v>
      </c>
      <c r="W208" s="32">
        <f t="shared" si="231"/>
        <v>0.51092772472250902</v>
      </c>
      <c r="X208" s="31"/>
      <c r="Y208" s="5">
        <f t="shared" si="236"/>
        <v>0</v>
      </c>
      <c r="Z208" s="5">
        <f t="shared" si="226"/>
        <v>3.3413404275505836</v>
      </c>
      <c r="AA208" s="5">
        <f t="shared" si="232"/>
        <v>0</v>
      </c>
      <c r="AB208" s="5">
        <f t="shared" si="217"/>
        <v>3.076954927319119</v>
      </c>
      <c r="AC208" s="32"/>
      <c r="AD208" s="5">
        <f t="shared" si="237"/>
        <v>163214.88125190616</v>
      </c>
      <c r="AE208" s="5">
        <f t="shared" si="219"/>
        <v>-1632.1488125190617</v>
      </c>
      <c r="AF208" s="5">
        <f t="shared" si="219"/>
        <v>-18047.153932210844</v>
      </c>
      <c r="AG208" s="5">
        <f t="shared" si="240"/>
        <v>-26233.943142305678</v>
      </c>
      <c r="AH208" s="5">
        <f t="shared" si="241"/>
        <v>117301.63536487057</v>
      </c>
      <c r="AI208" s="42">
        <f t="shared" si="235"/>
        <v>0</v>
      </c>
      <c r="AJ208" s="42">
        <f t="shared" si="238"/>
        <v>15851.593837799817</v>
      </c>
      <c r="AK208" s="42">
        <f t="shared" si="242"/>
        <v>133153.22920267039</v>
      </c>
    </row>
    <row r="209" spans="1:39" ht="15" x14ac:dyDescent="0.2">
      <c r="I209" s="2">
        <f t="shared" si="222"/>
        <v>17</v>
      </c>
      <c r="J209" s="11">
        <f t="shared" si="212"/>
        <v>319448.08111665916</v>
      </c>
      <c r="K209" s="11">
        <f t="shared" si="223"/>
        <v>3194.4808111665916</v>
      </c>
      <c r="L209" s="24">
        <f t="shared" si="229"/>
        <v>35322.322627946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H'!$B$264:$AV$384, 22)</f>
        <v>87.358957051404644</v>
      </c>
      <c r="S209" s="46">
        <f>VLOOKUP(I209, '[1]Lapse Rates'!$A$4:$F$24, 5)</f>
        <v>4.6742110000000002E-4</v>
      </c>
      <c r="T209" s="33">
        <f t="shared" si="239"/>
        <v>0.51092772472250902</v>
      </c>
      <c r="U209" s="33">
        <f t="shared" si="230"/>
        <v>4.463411316040556E-2</v>
      </c>
      <c r="V209" s="39">
        <f t="shared" si="225"/>
        <v>2.3881839911029238E-4</v>
      </c>
      <c r="W209" s="32">
        <f t="shared" si="231"/>
        <v>0.46605479316299314</v>
      </c>
      <c r="X209" s="31"/>
      <c r="Y209" s="5">
        <f t="shared" si="236"/>
        <v>0</v>
      </c>
      <c r="Z209" s="5">
        <f t="shared" si="226"/>
        <v>3.076954927319119</v>
      </c>
      <c r="AA209" s="5">
        <f t="shared" si="232"/>
        <v>0</v>
      </c>
      <c r="AB209" s="5">
        <f t="shared" si="217"/>
        <v>2.806717120317562</v>
      </c>
      <c r="AC209" s="32"/>
      <c r="AD209" s="5">
        <f t="shared" si="237"/>
        <v>148880.30937113965</v>
      </c>
      <c r="AE209" s="5">
        <f t="shared" si="219"/>
        <v>-1488.8030937113963</v>
      </c>
      <c r="AF209" s="5">
        <f t="shared" si="219"/>
        <v>-16462.137766403885</v>
      </c>
      <c r="AG209" s="5">
        <f t="shared" si="240"/>
        <v>-26879.95733447788</v>
      </c>
      <c r="AH209" s="5">
        <f t="shared" si="241"/>
        <v>104049.41117654648</v>
      </c>
      <c r="AI209" s="42">
        <f t="shared" si="235"/>
        <v>0</v>
      </c>
      <c r="AJ209" s="42">
        <f t="shared" si="238"/>
        <v>14459.408615094082</v>
      </c>
      <c r="AK209" s="42">
        <f t="shared" si="242"/>
        <v>118508.81979164056</v>
      </c>
    </row>
    <row r="210" spans="1:39" ht="15" x14ac:dyDescent="0.2">
      <c r="I210" s="2">
        <f t="shared" si="222"/>
        <v>18</v>
      </c>
      <c r="J210" s="11">
        <f t="shared" si="212"/>
        <v>319448.08111665916</v>
      </c>
      <c r="K210" s="11">
        <f t="shared" si="223"/>
        <v>3194.4808111665916</v>
      </c>
      <c r="L210" s="24">
        <f t="shared" si="229"/>
        <v>35322.322627946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H'!$B$264:$AV$384, 22)</f>
        <v>97.237641982502538</v>
      </c>
      <c r="S210" s="46">
        <f>VLOOKUP(I210, '[1]Lapse Rates'!$A$4:$F$24, 5)</f>
        <v>4.0205260000000001E-4</v>
      </c>
      <c r="T210" s="33">
        <f t="shared" si="239"/>
        <v>0.46605479316299314</v>
      </c>
      <c r="U210" s="33">
        <f t="shared" si="230"/>
        <v>4.5318069121812403E-2</v>
      </c>
      <c r="V210" s="39">
        <f t="shared" si="225"/>
        <v>1.8737854133364361E-4</v>
      </c>
      <c r="W210" s="32">
        <f t="shared" si="231"/>
        <v>0.42054934549984707</v>
      </c>
      <c r="X210" s="31"/>
      <c r="Y210" s="5">
        <f t="shared" si="236"/>
        <v>0</v>
      </c>
      <c r="Z210" s="5">
        <f t="shared" si="236"/>
        <v>2.806717120317562</v>
      </c>
      <c r="AA210" s="5">
        <f t="shared" si="232"/>
        <v>0</v>
      </c>
      <c r="AB210" s="5">
        <f t="shared" si="217"/>
        <v>2.532670117910274</v>
      </c>
      <c r="AC210" s="32"/>
      <c r="AD210" s="5">
        <f t="shared" si="237"/>
        <v>134343.68143479308</v>
      </c>
      <c r="AE210" s="5">
        <f t="shared" si="219"/>
        <v>-1343.4368143479307</v>
      </c>
      <c r="AF210" s="5">
        <f t="shared" si="219"/>
        <v>-14854.779662717128</v>
      </c>
      <c r="AG210" s="5">
        <f t="shared" si="240"/>
        <v>-27291.855449159961</v>
      </c>
      <c r="AH210" s="5">
        <f t="shared" si="241"/>
        <v>90853.609508568057</v>
      </c>
      <c r="AI210" s="42">
        <f t="shared" si="235"/>
        <v>0</v>
      </c>
      <c r="AJ210" s="42">
        <f t="shared" si="238"/>
        <v>13047.599336215173</v>
      </c>
      <c r="AK210" s="42">
        <f t="shared" si="242"/>
        <v>103901.20884478324</v>
      </c>
    </row>
    <row r="211" spans="1:39" ht="15" x14ac:dyDescent="0.2">
      <c r="I211" s="2">
        <f t="shared" si="222"/>
        <v>19</v>
      </c>
      <c r="J211" s="11">
        <f t="shared" si="212"/>
        <v>319448.08111665916</v>
      </c>
      <c r="K211" s="11">
        <f t="shared" si="223"/>
        <v>3194.4808111665916</v>
      </c>
      <c r="L211" s="24">
        <f t="shared" si="229"/>
        <v>35322.322627946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H'!$B$264:$AV$384, 22)</f>
        <v>108.25363996600032</v>
      </c>
      <c r="S211" s="46">
        <f>VLOOKUP(I211, '[1]Lapse Rates'!$A$4:$F$24, 5)</f>
        <v>3.3283375800000001E-2</v>
      </c>
      <c r="T211" s="33">
        <f t="shared" si="239"/>
        <v>0.42054934549984707</v>
      </c>
      <c r="U211" s="33">
        <f t="shared" si="230"/>
        <v>4.5525997435677527E-2</v>
      </c>
      <c r="V211" s="39">
        <f t="shared" si="225"/>
        <v>1.3997301908715449E-2</v>
      </c>
      <c r="W211" s="32">
        <f t="shared" si="231"/>
        <v>0.36102604615545408</v>
      </c>
      <c r="X211" s="31"/>
      <c r="Y211" s="5">
        <f t="shared" si="236"/>
        <v>0</v>
      </c>
      <c r="Z211" s="5">
        <f t="shared" si="236"/>
        <v>2.532670117910274</v>
      </c>
      <c r="AA211" s="5">
        <f t="shared" si="232"/>
        <v>0</v>
      </c>
      <c r="AB211" s="5">
        <f t="shared" si="217"/>
        <v>2.1742035475015293</v>
      </c>
      <c r="AC211" s="32"/>
      <c r="AD211" s="5">
        <f t="shared" si="237"/>
        <v>115329.07767749424</v>
      </c>
      <c r="AE211" s="5">
        <f t="shared" si="219"/>
        <v>-1153.2907767749423</v>
      </c>
      <c r="AF211" s="5">
        <f t="shared" si="219"/>
        <v>-12752.278479394672</v>
      </c>
      <c r="AG211" s="5">
        <f t="shared" si="240"/>
        <v>-27417.07590969064</v>
      </c>
      <c r="AH211" s="5">
        <f t="shared" si="241"/>
        <v>74006.432511633975</v>
      </c>
      <c r="AI211" s="42">
        <f t="shared" si="235"/>
        <v>0</v>
      </c>
      <c r="AJ211" s="42">
        <f t="shared" si="238"/>
        <v>11200.893149899131</v>
      </c>
      <c r="AK211" s="42">
        <f t="shared" si="242"/>
        <v>85207.325661533105</v>
      </c>
    </row>
    <row r="212" spans="1:39" ht="15" x14ac:dyDescent="0.2">
      <c r="I212" s="2">
        <f t="shared" si="222"/>
        <v>20</v>
      </c>
      <c r="J212" s="11">
        <f t="shared" si="212"/>
        <v>319448.08111665916</v>
      </c>
      <c r="K212" s="11">
        <f t="shared" si="223"/>
        <v>3194.4808111665916</v>
      </c>
      <c r="L212" s="24">
        <f t="shared" si="229"/>
        <v>35322.322627946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H'!$B$264:$AV$384, 22)</f>
        <v>120.58377197785985</v>
      </c>
      <c r="S212" s="46">
        <f>VLOOKUP(I212, '[1]Lapse Rates'!$A$4:$F$24, 5)</f>
        <v>0</v>
      </c>
      <c r="T212" s="33">
        <f t="shared" si="239"/>
        <v>0.36102604615545408</v>
      </c>
      <c r="U212" s="33">
        <f t="shared" si="230"/>
        <v>4.3533882427677584E-2</v>
      </c>
      <c r="V212" s="39">
        <f t="shared" si="225"/>
        <v>0</v>
      </c>
      <c r="W212" s="32">
        <f t="shared" si="231"/>
        <v>0.3174921637277765</v>
      </c>
      <c r="X212" s="31"/>
      <c r="Y212" s="5">
        <f t="shared" si="236"/>
        <v>0</v>
      </c>
      <c r="Z212" s="5">
        <f t="shared" si="236"/>
        <v>2.1742035475015293</v>
      </c>
      <c r="AA212" s="5">
        <f t="shared" si="232"/>
        <v>0</v>
      </c>
      <c r="AB212" s="5">
        <f t="shared" si="217"/>
        <v>1.912029882696151</v>
      </c>
      <c r="AC212" s="32"/>
      <c r="AD212" s="5">
        <f>$W212*J212</f>
        <v>101422.26247241438</v>
      </c>
      <c r="AE212" s="5">
        <f t="shared" si="219"/>
        <v>-1014.2226247241438</v>
      </c>
      <c r="AF212" s="5">
        <f t="shared" si="219"/>
        <v>-11214.560639037176</v>
      </c>
      <c r="AG212" s="5">
        <f t="shared" si="240"/>
        <v>-26217.366480537843</v>
      </c>
      <c r="AH212" s="5">
        <f t="shared" si="241"/>
        <v>62976.112728115222</v>
      </c>
      <c r="AI212" s="42">
        <f t="shared" si="235"/>
        <v>0</v>
      </c>
      <c r="AJ212" s="42">
        <f t="shared" si="238"/>
        <v>9850.2419984264234</v>
      </c>
      <c r="AK212" s="42">
        <f t="shared" si="242"/>
        <v>72826.354726541642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4784159.7032454135</v>
      </c>
      <c r="AE215" s="21">
        <f t="shared" ref="AE215:AK215" si="243">SUM(AE192:AE212)</f>
        <v>-169294.97719989473</v>
      </c>
      <c r="AF215" s="21">
        <f t="shared" si="243"/>
        <v>-503957.67897091038</v>
      </c>
      <c r="AG215" s="21">
        <f t="shared" si="243"/>
        <v>-390404.21726055176</v>
      </c>
      <c r="AH215" s="21">
        <f t="shared" si="243"/>
        <v>3720502.8298140578</v>
      </c>
      <c r="AI215" s="21">
        <f t="shared" si="243"/>
        <v>0</v>
      </c>
      <c r="AJ215" s="21">
        <f t="shared" si="243"/>
        <v>433924.17581589438</v>
      </c>
      <c r="AK215" s="21">
        <f t="shared" si="243"/>
        <v>4154427.0056299521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2517725.1234467635</v>
      </c>
      <c r="AE217" s="21">
        <f t="shared" ref="AE217:AK217" si="244">AE192+NPV($D$6,AE193:AE212)</f>
        <v>-146910.37599804366</v>
      </c>
      <c r="AF217" s="21">
        <f t="shared" si="244"/>
        <v>-256444.49849231384</v>
      </c>
      <c r="AG217" s="21">
        <f t="shared" si="244"/>
        <v>-142805.70632694088</v>
      </c>
      <c r="AH217" s="21">
        <f t="shared" si="244"/>
        <v>1971564.5426294662</v>
      </c>
      <c r="AI217" s="21">
        <f t="shared" si="244"/>
        <v>0</v>
      </c>
      <c r="AJ217" s="21">
        <f t="shared" si="244"/>
        <v>213778.42668886011</v>
      </c>
      <c r="AK217" s="21">
        <f t="shared" si="244"/>
        <v>2185342.9693183261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3633004.2712053778</v>
      </c>
      <c r="AE219" s="21">
        <f t="shared" ref="AE219:AK219" si="245">AE192+NPV($D$7,AE193:AE212)</f>
        <v>-157893.47576614111</v>
      </c>
      <c r="AF219" s="21">
        <f t="shared" si="245"/>
        <v>-377887.89302063547</v>
      </c>
      <c r="AG219" s="21">
        <f t="shared" si="245"/>
        <v>-257262.61776192166</v>
      </c>
      <c r="AH219" s="21">
        <f t="shared" si="245"/>
        <v>2839960.2846566797</v>
      </c>
      <c r="AI219" s="21">
        <f t="shared" si="245"/>
        <v>0</v>
      </c>
      <c r="AJ219" s="21">
        <f t="shared" si="245"/>
        <v>322112.04922856123</v>
      </c>
      <c r="AK219" s="21">
        <f t="shared" si="245"/>
        <v>3162072.3338852404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364298.39958072238</v>
      </c>
    </row>
    <row r="223" spans="1:39" ht="15" x14ac:dyDescent="0.2">
      <c r="G223" s="58" t="s">
        <v>116</v>
      </c>
      <c r="H223" s="57"/>
      <c r="I223" s="57"/>
      <c r="J223" s="11">
        <f>H$222</f>
        <v>364298.39958072238</v>
      </c>
      <c r="K223" s="11">
        <f>J223*$C$10</f>
        <v>145719.35983228896</v>
      </c>
      <c r="L223" s="24">
        <f>$C$232</f>
        <v>50994.602028257657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364298.39958072238</v>
      </c>
      <c r="AE223" s="5">
        <f>-$W223*K223</f>
        <v>-145719.35983228896</v>
      </c>
      <c r="AF223" s="5">
        <f>-$W223*L223</f>
        <v>-50994.602028257657</v>
      </c>
      <c r="AG223" s="5"/>
      <c r="AH223" s="5">
        <f>SUM(AD223:AG223)</f>
        <v>167584.43772017577</v>
      </c>
      <c r="AI223" s="42">
        <f>Y223-AA223</f>
        <v>0</v>
      </c>
      <c r="AJ223" s="42"/>
      <c r="AK223" s="42">
        <f>SUM(AH223:AJ223)</f>
        <v>167584.43772017577</v>
      </c>
      <c r="AL223" s="6" t="s">
        <v>39</v>
      </c>
      <c r="AM223" s="36">
        <f>AK250</f>
        <v>3455524.5220164405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364298.39958072238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H'!$B$264:$AV$384, 25)</f>
        <v>21.073423750394202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2.1073423750394202E-2</v>
      </c>
      <c r="V224" s="39">
        <f>MIN(S224*T224,T224-U224)</f>
        <v>2.3220462500000002E-3</v>
      </c>
      <c r="W224" s="32">
        <f>T224-SUM(U224:V224)</f>
        <v>0.97660452999960579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5.8813956949713262</v>
      </c>
      <c r="AC224" s="32"/>
      <c r="AD224" s="5">
        <f t="shared" ref="AD224:AD226" si="254">$W224*J224</f>
        <v>355775.46730213996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-12691.026911776151</v>
      </c>
      <c r="AH224" s="5">
        <f t="shared" ref="AH224:AH232" si="256">SUM(AD224:AG224)</f>
        <v>343084.4403903638</v>
      </c>
      <c r="AI224" s="42">
        <f>-M224*$W223*(N224-N223)/1000</f>
        <v>0</v>
      </c>
      <c r="AJ224" s="42">
        <f>$D$6*SUM(Y224:Z224,AD224:AE224)</f>
        <v>34902.16412898893</v>
      </c>
      <c r="AK224" s="42">
        <f t="shared" ref="AK224" si="257">SUM(AH224:AJ224)</f>
        <v>377986.60451935272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364298.39958072238</v>
      </c>
      <c r="K225" s="11">
        <f t="shared" ref="K225:K243" si="259">J225*$C$11</f>
        <v>3642.9839958072239</v>
      </c>
      <c r="L225" s="24">
        <f>$C$233</f>
        <v>40065.650040835986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H'!$B$264:$AV$384, 25)</f>
        <v>22.934629046645604</v>
      </c>
      <c r="S225" s="46">
        <f>VLOOKUP(I225, '[1]Lapse Rates'!$A$4:$F$24, 5)</f>
        <v>2.1348066000000001E-3</v>
      </c>
      <c r="T225" s="33">
        <f t="shared" ref="T225:T227" si="260">W224</f>
        <v>0.97660452999960579</v>
      </c>
      <c r="U225" s="33">
        <f>T225*R225/1000</f>
        <v>2.2398062620814639E-2</v>
      </c>
      <c r="V225" s="39">
        <f t="shared" ref="V225:V243" si="261">MIN(S225*T225,T225-U225)</f>
        <v>2.0848617962330564E-3</v>
      </c>
      <c r="W225" s="32">
        <f>T225-SUM(U225:V225)</f>
        <v>0.95212160558255809</v>
      </c>
      <c r="X225" s="32"/>
      <c r="Y225" s="5">
        <f t="shared" ref="Y225:Z240" si="262">AA224</f>
        <v>0</v>
      </c>
      <c r="Z225" s="5">
        <f t="shared" si="262"/>
        <v>5.8813956949713262</v>
      </c>
      <c r="AA225" s="5">
        <f>O225*W225</f>
        <v>0</v>
      </c>
      <c r="AB225" s="5">
        <f t="shared" si="253"/>
        <v>5.7339524240837836</v>
      </c>
      <c r="AC225" s="32"/>
      <c r="AD225" s="5">
        <f t="shared" si="254"/>
        <v>346856.37711995369</v>
      </c>
      <c r="AE225" s="5">
        <f t="shared" si="255"/>
        <v>-3468.5637711995373</v>
      </c>
      <c r="AF225" s="5">
        <f t="shared" si="255"/>
        <v>-38147.371045589643</v>
      </c>
      <c r="AG225" s="5">
        <f t="shared" ref="AG225:AG228" si="263">-U225*M225</f>
        <v>-13488.762854070579</v>
      </c>
      <c r="AH225" s="5">
        <f t="shared" si="256"/>
        <v>291751.67944909394</v>
      </c>
      <c r="AI225" s="42">
        <f>-M225*($W224*N225-$W223*N224)/1000</f>
        <v>0</v>
      </c>
      <c r="AJ225" s="42">
        <f t="shared" ref="AJ225:AJ226" si="264">$D$6*SUM(Y225:Z225,AD225:AE225)</f>
        <v>33686.921454430463</v>
      </c>
      <c r="AK225" s="42">
        <f>SUM(AH225:AJ225)</f>
        <v>325438.60090352438</v>
      </c>
      <c r="AL225" s="48" t="s">
        <v>59</v>
      </c>
      <c r="AM225" s="54">
        <f>AK250/AD250</f>
        <v>0.86912861390207563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364298.39958072238</v>
      </c>
      <c r="K226" s="11">
        <f t="shared" si="259"/>
        <v>3642.9839958072239</v>
      </c>
      <c r="L226" s="24">
        <f t="shared" ref="L226:L243" si="265">$C$233</f>
        <v>40065.650040835986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H'!$B$264:$AV$384, 25)</f>
        <v>24.896565041877825</v>
      </c>
      <c r="S226" s="46">
        <f>VLOOKUP(I226, '[1]Lapse Rates'!$A$4:$F$24, 5)</f>
        <v>2.1304430000000001E-3</v>
      </c>
      <c r="T226" s="33">
        <f t="shared" si="260"/>
        <v>0.95212160558255809</v>
      </c>
      <c r="U226" s="33">
        <f t="shared" ref="U226:U243" si="266">T226*R226/1000</f>
        <v>2.3704557481163301E-2</v>
      </c>
      <c r="V226" s="39">
        <f t="shared" si="261"/>
        <v>2.0284408097621218E-3</v>
      </c>
      <c r="W226" s="32">
        <f t="shared" ref="W226:W243" si="267">T226-SUM(U226:V226)</f>
        <v>0.92638860729163264</v>
      </c>
      <c r="X226" s="32"/>
      <c r="Y226" s="5">
        <f t="shared" si="262"/>
        <v>0</v>
      </c>
      <c r="Z226" s="5">
        <f t="shared" si="262"/>
        <v>5.7339524240837836</v>
      </c>
      <c r="AA226" s="5">
        <f t="shared" ref="AA226:AA243" si="268">O226*W226</f>
        <v>0</v>
      </c>
      <c r="AB226" s="5">
        <f t="shared" si="253"/>
        <v>5.5789808458063259</v>
      </c>
      <c r="AC226" s="32"/>
      <c r="AD226" s="5">
        <f t="shared" si="254"/>
        <v>337481.88702615612</v>
      </c>
      <c r="AE226" s="5">
        <f t="shared" si="255"/>
        <v>-3374.8188702615612</v>
      </c>
      <c r="AF226" s="5">
        <f>-$W226*L226</f>
        <v>-37116.361741563996</v>
      </c>
      <c r="AG226" s="5">
        <f t="shared" si="263"/>
        <v>-14275.571947323493</v>
      </c>
      <c r="AH226" s="5">
        <f t="shared" si="256"/>
        <v>282715.13446700707</v>
      </c>
      <c r="AI226" s="42">
        <f>-M226*($W225*N226-$W224*N225)/1000</f>
        <v>0</v>
      </c>
      <c r="AJ226" s="42">
        <f t="shared" si="264"/>
        <v>32776.465886826059</v>
      </c>
      <c r="AK226" s="42">
        <f t="shared" ref="AK226:AK233" si="269">SUM(AH226:AJ226)</f>
        <v>315491.60035383311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364298.39958072238</v>
      </c>
      <c r="K227" s="11">
        <f t="shared" si="259"/>
        <v>3642.9839958072239</v>
      </c>
      <c r="L227" s="24">
        <f t="shared" si="265"/>
        <v>40065.650040835986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H'!$B$264:$AV$384, 25)</f>
        <v>26.955820098269104</v>
      </c>
      <c r="S227" s="46">
        <f>VLOOKUP(I227, '[1]Lapse Rates'!$A$4:$F$24, 5)</f>
        <v>1.8971547999999999E-3</v>
      </c>
      <c r="T227" s="33">
        <f t="shared" si="260"/>
        <v>0.92638860729163264</v>
      </c>
      <c r="U227" s="33">
        <f t="shared" si="266"/>
        <v>2.4971564639239316E-2</v>
      </c>
      <c r="V227" s="39">
        <f t="shared" si="261"/>
        <v>1.7575025929886358E-3</v>
      </c>
      <c r="W227" s="32">
        <f t="shared" si="267"/>
        <v>0.89965954005940474</v>
      </c>
      <c r="X227" s="32"/>
      <c r="Y227" s="5">
        <f>AA226</f>
        <v>0</v>
      </c>
      <c r="Z227" s="5">
        <f t="shared" si="262"/>
        <v>5.5789808458063259</v>
      </c>
      <c r="AA227" s="5">
        <f t="shared" si="268"/>
        <v>0</v>
      </c>
      <c r="AB227" s="5">
        <f t="shared" si="253"/>
        <v>5.4180106515043525</v>
      </c>
      <c r="AC227" s="32"/>
      <c r="AD227" s="5">
        <f>$W227*J227</f>
        <v>327744.53061116993</v>
      </c>
      <c r="AE227" s="5">
        <f t="shared" si="255"/>
        <v>-3277.4453061116997</v>
      </c>
      <c r="AF227" s="5">
        <f t="shared" si="255"/>
        <v>-36045.444287919578</v>
      </c>
      <c r="AG227" s="5">
        <f t="shared" si="263"/>
        <v>-15038.600401124453</v>
      </c>
      <c r="AH227" s="5">
        <f t="shared" si="256"/>
        <v>273383.04061601422</v>
      </c>
      <c r="AI227" s="42">
        <f t="shared" ref="AI227:AI243" si="271">-M227*($W226*N227-$W225*N226)/1000</f>
        <v>0</v>
      </c>
      <c r="AJ227" s="42">
        <f>$D$6*SUM(Y227:Z227,AD227:AE227)</f>
        <v>31830.768366447188</v>
      </c>
      <c r="AK227" s="42">
        <f t="shared" si="269"/>
        <v>305213.8089824614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364298.39958072238</v>
      </c>
      <c r="K228" s="11">
        <f t="shared" si="259"/>
        <v>3642.9839958072239</v>
      </c>
      <c r="L228" s="24">
        <f t="shared" si="265"/>
        <v>40065.650040835986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H'!$B$264:$AV$384, 25)</f>
        <v>29.257354349288825</v>
      </c>
      <c r="S228" s="46">
        <f>VLOOKUP(I228, '[1]Lapse Rates'!$A$4:$F$24, 5)</f>
        <v>1.8563969E-3</v>
      </c>
      <c r="T228" s="33">
        <f>W227</f>
        <v>0.89965954005940474</v>
      </c>
      <c r="U228" s="33">
        <f t="shared" si="266"/>
        <v>2.6321657957236209E-2</v>
      </c>
      <c r="V228" s="39">
        <f t="shared" si="261"/>
        <v>1.6701251812217049E-3</v>
      </c>
      <c r="W228" s="32">
        <f t="shared" si="267"/>
        <v>0.87166775692094678</v>
      </c>
      <c r="X228" s="32"/>
      <c r="Y228" s="5">
        <f t="shared" ref="Y228:Z243" si="272">AA227</f>
        <v>0</v>
      </c>
      <c r="Z228" s="5">
        <f t="shared" si="262"/>
        <v>5.4180106515043525</v>
      </c>
      <c r="AA228" s="5">
        <f t="shared" si="268"/>
        <v>0</v>
      </c>
      <c r="AB228" s="5">
        <f t="shared" si="253"/>
        <v>5.2494360158274489</v>
      </c>
      <c r="AC228" s="32"/>
      <c r="AD228" s="5">
        <f t="shared" ref="AD228:AD242" si="273">$W228*J228</f>
        <v>317547.16881241906</v>
      </c>
      <c r="AE228" s="5">
        <f t="shared" si="255"/>
        <v>-3175.4716881241907</v>
      </c>
      <c r="AF228" s="5">
        <f t="shared" si="255"/>
        <v>-34923.935300675141</v>
      </c>
      <c r="AG228" s="5">
        <f t="shared" si="263"/>
        <v>-15851.665749928405</v>
      </c>
      <c r="AH228" s="5">
        <f t="shared" si="256"/>
        <v>263596.09607369133</v>
      </c>
      <c r="AI228" s="42">
        <f t="shared" si="271"/>
        <v>0</v>
      </c>
      <c r="AJ228" s="42">
        <f t="shared" ref="AJ228:AJ243" si="274">$D$6*SUM(Y228:Z228,AD228:AE228)</f>
        <v>30840.394994738239</v>
      </c>
      <c r="AK228" s="42">
        <f t="shared" si="269"/>
        <v>294436.49106842955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364298.39958072238</v>
      </c>
      <c r="K229" s="11">
        <f t="shared" si="259"/>
        <v>3642.9839958072239</v>
      </c>
      <c r="L229" s="24">
        <f t="shared" si="265"/>
        <v>40065.650040835986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H'!$B$264:$AV$384, 25)</f>
        <v>32.171779182543531</v>
      </c>
      <c r="S229" s="46">
        <f>VLOOKUP(I229, '[1]Lapse Rates'!$A$4:$F$24, 5)</f>
        <v>1.7512077999999999E-3</v>
      </c>
      <c r="T229" s="33">
        <f t="shared" ref="T229:T243" si="275">W228</f>
        <v>0.87166775692094678</v>
      </c>
      <c r="U229" s="33">
        <f t="shared" si="266"/>
        <v>2.8043102596203733E-2</v>
      </c>
      <c r="V229" s="39">
        <f t="shared" si="261"/>
        <v>1.5264713749284658E-3</v>
      </c>
      <c r="W229" s="32">
        <f t="shared" si="267"/>
        <v>0.84209818294981453</v>
      </c>
      <c r="X229" s="32"/>
      <c r="Y229" s="5">
        <f t="shared" si="272"/>
        <v>0</v>
      </c>
      <c r="Z229" s="5">
        <f t="shared" si="262"/>
        <v>5.2494360158274489</v>
      </c>
      <c r="AA229" s="5">
        <f t="shared" si="268"/>
        <v>0</v>
      </c>
      <c r="AB229" s="5">
        <f t="shared" si="253"/>
        <v>5.0713594661968386</v>
      </c>
      <c r="AC229" s="32"/>
      <c r="AD229" s="5">
        <f t="shared" si="273"/>
        <v>306775.02033845178</v>
      </c>
      <c r="AE229" s="5">
        <f t="shared" si="255"/>
        <v>-3067.750203384518</v>
      </c>
      <c r="AF229" s="5">
        <f t="shared" si="255"/>
        <v>-33739.211098091146</v>
      </c>
      <c r="AG229" s="5">
        <f>-U229*M229</f>
        <v>-16888.369633409176</v>
      </c>
      <c r="AH229" s="5">
        <f t="shared" si="256"/>
        <v>253079.68940356697</v>
      </c>
      <c r="AI229" s="42">
        <f t="shared" si="271"/>
        <v>0</v>
      </c>
      <c r="AJ229" s="42">
        <f t="shared" si="274"/>
        <v>29794.198169923257</v>
      </c>
      <c r="AK229" s="42">
        <f t="shared" si="269"/>
        <v>282873.88757349021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364298.39958072238</v>
      </c>
      <c r="K230" s="11">
        <f t="shared" si="259"/>
        <v>3642.9839958072239</v>
      </c>
      <c r="L230" s="24">
        <f t="shared" si="265"/>
        <v>40065.650040835986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H'!$B$264:$AV$384, 25)</f>
        <v>35.135179678300993</v>
      </c>
      <c r="S230" s="46">
        <f>VLOOKUP(I230, '[1]Lapse Rates'!$A$4:$F$24, 5)</f>
        <v>1.6267663999999999E-3</v>
      </c>
      <c r="T230" s="33">
        <f t="shared" si="275"/>
        <v>0.84209818294981453</v>
      </c>
      <c r="U230" s="33">
        <f t="shared" si="266"/>
        <v>2.9587270964712517E-2</v>
      </c>
      <c r="V230" s="39">
        <f t="shared" si="261"/>
        <v>1.369897029523811E-3</v>
      </c>
      <c r="W230" s="32">
        <f t="shared" si="267"/>
        <v>0.81114101495557822</v>
      </c>
      <c r="X230" s="32"/>
      <c r="Y230" s="5">
        <f t="shared" si="272"/>
        <v>0</v>
      </c>
      <c r="Z230" s="5">
        <f t="shared" si="262"/>
        <v>5.0713594661968386</v>
      </c>
      <c r="AA230" s="5">
        <f t="shared" si="268"/>
        <v>0</v>
      </c>
      <c r="AB230" s="5">
        <f t="shared" si="253"/>
        <v>4.8849264229568288</v>
      </c>
      <c r="AC230" s="32"/>
      <c r="AD230" s="5">
        <f t="shared" si="273"/>
        <v>295497.37358259992</v>
      </c>
      <c r="AE230" s="5">
        <f t="shared" si="255"/>
        <v>-2954.9737358259995</v>
      </c>
      <c r="AF230" s="5">
        <f t="shared" si="255"/>
        <v>-32498.892038978705</v>
      </c>
      <c r="AG230" s="5">
        <f t="shared" ref="AG230:AG243" si="276">-U230*M230</f>
        <v>-17818.312605807856</v>
      </c>
      <c r="AH230" s="5">
        <f t="shared" si="256"/>
        <v>242225.1952019874</v>
      </c>
      <c r="AI230" s="42">
        <f t="shared" si="271"/>
        <v>0</v>
      </c>
      <c r="AJ230" s="42">
        <f t="shared" si="274"/>
        <v>28698.906925332158</v>
      </c>
      <c r="AK230" s="42">
        <f t="shared" si="269"/>
        <v>270924.10212731955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364298.39958072238</v>
      </c>
      <c r="K231" s="11">
        <f t="shared" si="259"/>
        <v>3642.9839958072239</v>
      </c>
      <c r="L231" s="24">
        <f t="shared" si="265"/>
        <v>40065.650040835986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H'!$B$264:$AV$384, 25)</f>
        <v>38.531969380778079</v>
      </c>
      <c r="S231" s="46">
        <f>VLOOKUP(I231, '[1]Lapse Rates'!$A$4:$F$24, 5)</f>
        <v>1.427546E-3</v>
      </c>
      <c r="T231" s="33">
        <f t="shared" si="275"/>
        <v>0.81114101495557822</v>
      </c>
      <c r="U231" s="33">
        <f t="shared" si="266"/>
        <v>3.1254860751761593E-2</v>
      </c>
      <c r="V231" s="39">
        <f t="shared" si="261"/>
        <v>1.1579411113357759E-3</v>
      </c>
      <c r="W231" s="32">
        <f t="shared" si="267"/>
        <v>0.77872821309248086</v>
      </c>
      <c r="X231" s="32"/>
      <c r="Y231" s="5">
        <f t="shared" si="272"/>
        <v>0</v>
      </c>
      <c r="Z231" s="5">
        <f t="shared" si="262"/>
        <v>4.8849264229568288</v>
      </c>
      <c r="AA231" s="5">
        <f t="shared" si="268"/>
        <v>0</v>
      </c>
      <c r="AB231" s="5">
        <f t="shared" si="253"/>
        <v>4.6897271304247168</v>
      </c>
      <c r="AC231" s="32"/>
      <c r="AD231" s="5">
        <f t="shared" si="273"/>
        <v>283689.44173794653</v>
      </c>
      <c r="AE231" s="5">
        <f t="shared" si="255"/>
        <v>-2836.8944173794653</v>
      </c>
      <c r="AF231" s="5">
        <f t="shared" si="255"/>
        <v>-31200.252062688891</v>
      </c>
      <c r="AG231" s="5">
        <f t="shared" si="276"/>
        <v>-18822.583535672631</v>
      </c>
      <c r="AH231" s="5">
        <f t="shared" si="256"/>
        <v>230829.71172220554</v>
      </c>
      <c r="AI231" s="42">
        <f t="shared" si="271"/>
        <v>0</v>
      </c>
      <c r="AJ231" s="42">
        <f t="shared" si="274"/>
        <v>27552.114103429725</v>
      </c>
      <c r="AK231" s="42">
        <f t="shared" si="269"/>
        <v>258381.82582563526</v>
      </c>
    </row>
    <row r="232" spans="1:39" ht="15" x14ac:dyDescent="0.2">
      <c r="A232" s="12"/>
      <c r="B232" s="13">
        <v>1</v>
      </c>
      <c r="C232" s="10">
        <f>$H$222*0.14+$B$235</f>
        <v>50994.602028257657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364298.39958072238</v>
      </c>
      <c r="K232" s="11">
        <f t="shared" si="259"/>
        <v>3642.9839958072239</v>
      </c>
      <c r="L232" s="24">
        <f t="shared" si="265"/>
        <v>40065.650040835986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H'!$B$264:$AV$384, 25)</f>
        <v>42.424673970018802</v>
      </c>
      <c r="S232" s="46">
        <f>VLOOKUP(I232, '[1]Lapse Rates'!$A$4:$F$24, 5)</f>
        <v>1.4710299999999999E-3</v>
      </c>
      <c r="T232" s="33">
        <f t="shared" si="275"/>
        <v>0.77872821309248086</v>
      </c>
      <c r="U232" s="33">
        <f t="shared" si="266"/>
        <v>3.3037290551703825E-2</v>
      </c>
      <c r="V232" s="39">
        <f t="shared" si="261"/>
        <v>1.1455325633054321E-3</v>
      </c>
      <c r="W232" s="32">
        <f t="shared" si="267"/>
        <v>0.74454538997747155</v>
      </c>
      <c r="X232" s="32"/>
      <c r="Y232" s="5">
        <f t="shared" si="272"/>
        <v>0</v>
      </c>
      <c r="Z232" s="5">
        <f t="shared" si="262"/>
        <v>4.6897271304247168</v>
      </c>
      <c r="AA232" s="5">
        <f t="shared" si="268"/>
        <v>0</v>
      </c>
      <c r="AB232" s="5">
        <f t="shared" si="253"/>
        <v>4.483868256607427</v>
      </c>
      <c r="AC232" s="32"/>
      <c r="AD232" s="5">
        <f t="shared" si="273"/>
        <v>271236.69398399768</v>
      </c>
      <c r="AE232" s="5">
        <f t="shared" si="255"/>
        <v>-2712.366939839977</v>
      </c>
      <c r="AF232" s="5">
        <f t="shared" si="255"/>
        <v>-29830.695034355129</v>
      </c>
      <c r="AG232" s="5">
        <f t="shared" si="276"/>
        <v>-19896.014451662042</v>
      </c>
      <c r="AH232" s="5">
        <f t="shared" si="256"/>
        <v>218797.61755814054</v>
      </c>
      <c r="AI232" s="42">
        <f t="shared" si="271"/>
        <v>0</v>
      </c>
      <c r="AJ232" s="42">
        <f t="shared" si="274"/>
        <v>26342.696545263367</v>
      </c>
      <c r="AK232" s="42">
        <f t="shared" si="269"/>
        <v>245140.31410340391</v>
      </c>
    </row>
    <row r="233" spans="1:39" ht="15" x14ac:dyDescent="0.2">
      <c r="A233" s="12"/>
      <c r="B233" s="70" t="s">
        <v>49</v>
      </c>
      <c r="C233" s="10">
        <f>$H$222*0.11+$B$235</f>
        <v>40065.650040835986</v>
      </c>
      <c r="D233" s="1"/>
      <c r="E233" s="1"/>
      <c r="F233" s="1"/>
      <c r="I233" s="2">
        <f t="shared" si="258"/>
        <v>10</v>
      </c>
      <c r="J233" s="11">
        <f t="shared" si="248"/>
        <v>364298.39958072238</v>
      </c>
      <c r="K233" s="11">
        <f t="shared" si="259"/>
        <v>3642.9839958072239</v>
      </c>
      <c r="L233" s="24">
        <f t="shared" si="265"/>
        <v>40065.650040835986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H'!$B$264:$AV$384, 25)</f>
        <v>47.04095041991966</v>
      </c>
      <c r="S233" s="46">
        <f>VLOOKUP(I233, '[1]Lapse Rates'!$A$4:$F$24, 5)</f>
        <v>1.273365E-3</v>
      </c>
      <c r="T233" s="33">
        <f t="shared" si="275"/>
        <v>0.74454538997747155</v>
      </c>
      <c r="U233" s="33">
        <f t="shared" si="266"/>
        <v>3.5024122775309988E-2</v>
      </c>
      <c r="V233" s="39">
        <f t="shared" si="261"/>
        <v>9.4807804050866314E-4</v>
      </c>
      <c r="W233" s="32">
        <f t="shared" si="267"/>
        <v>0.70857318916165291</v>
      </c>
      <c r="X233" s="32"/>
      <c r="Y233" s="5">
        <f t="shared" si="272"/>
        <v>0</v>
      </c>
      <c r="Z233" s="5">
        <f t="shared" si="262"/>
        <v>4.483868256607427</v>
      </c>
      <c r="AA233" s="5">
        <f t="shared" si="268"/>
        <v>0</v>
      </c>
      <c r="AB233" s="5">
        <f t="shared" si="253"/>
        <v>4.2672332313563306</v>
      </c>
      <c r="AC233" s="32"/>
      <c r="AD233" s="5">
        <f t="shared" si="273"/>
        <v>258132.07879739863</v>
      </c>
      <c r="AE233" s="5">
        <f t="shared" si="255"/>
        <v>-2581.3207879739862</v>
      </c>
      <c r="AF233" s="5">
        <f t="shared" si="255"/>
        <v>-28389.445425269863</v>
      </c>
      <c r="AG233" s="5">
        <f t="shared" si="276"/>
        <v>-21092.542434852159</v>
      </c>
      <c r="AH233" s="5">
        <f>SUM(AD233:AG233)</f>
        <v>206068.77014930261</v>
      </c>
      <c r="AI233" s="42">
        <f t="shared" si="271"/>
        <v>0</v>
      </c>
      <c r="AJ233" s="42">
        <f t="shared" si="274"/>
        <v>25069.969228200534</v>
      </c>
      <c r="AK233" s="42">
        <f t="shared" si="269"/>
        <v>231138.73937750314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364298.39958072238</v>
      </c>
      <c r="K234" s="11">
        <f t="shared" si="259"/>
        <v>3642.9839958072239</v>
      </c>
      <c r="L234" s="24">
        <f t="shared" si="265"/>
        <v>40065.650040835986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H'!$B$264:$AV$384, 25)</f>
        <v>52.321737408570904</v>
      </c>
      <c r="S234" s="46">
        <f>VLOOKUP(I234, '[1]Lapse Rates'!$A$4:$F$24, 5)</f>
        <v>1.2241776999999999E-3</v>
      </c>
      <c r="T234" s="33">
        <f t="shared" si="275"/>
        <v>0.70857318916165291</v>
      </c>
      <c r="U234" s="33">
        <f t="shared" si="266"/>
        <v>3.7073780338069642E-2</v>
      </c>
      <c r="V234" s="39">
        <f t="shared" si="261"/>
        <v>8.6741949698957712E-4</v>
      </c>
      <c r="W234" s="32">
        <f t="shared" si="267"/>
        <v>0.67063198932659374</v>
      </c>
      <c r="X234" s="31"/>
      <c r="Y234" s="5">
        <f t="shared" si="272"/>
        <v>0</v>
      </c>
      <c r="Z234" s="5">
        <f t="shared" si="262"/>
        <v>4.2672332313563306</v>
      </c>
      <c r="AA234" s="5">
        <f t="shared" si="268"/>
        <v>0</v>
      </c>
      <c r="AB234" s="5">
        <f t="shared" si="253"/>
        <v>4.0387403230016519</v>
      </c>
      <c r="AC234" s="32"/>
      <c r="AD234" s="5">
        <f t="shared" si="273"/>
        <v>244310.1604193142</v>
      </c>
      <c r="AE234" s="5">
        <f t="shared" si="255"/>
        <v>-2443.1016041931421</v>
      </c>
      <c r="AF234" s="5">
        <f t="shared" si="255"/>
        <v>-26869.30659054896</v>
      </c>
      <c r="AG234" s="5">
        <f t="shared" si="276"/>
        <v>-22326.905659215343</v>
      </c>
      <c r="AH234" s="5">
        <f t="shared" ref="AH234:AH243" si="277">SUM(AD234:AG234)</f>
        <v>192670.84656535677</v>
      </c>
      <c r="AI234" s="42">
        <f t="shared" si="271"/>
        <v>0</v>
      </c>
      <c r="AJ234" s="42">
        <f t="shared" si="274"/>
        <v>23727.577085343375</v>
      </c>
      <c r="AK234" s="42">
        <f t="shared" ref="AK234:AK243" si="278">SUM(AH234:AJ234)</f>
        <v>216398.42365070013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364298.39958072238</v>
      </c>
      <c r="K235" s="11">
        <f t="shared" si="259"/>
        <v>3642.9839958072239</v>
      </c>
      <c r="L235" s="24">
        <f t="shared" si="265"/>
        <v>40065.650040835986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H'!$B$264:$AV$384, 25)</f>
        <v>58.333705004010639</v>
      </c>
      <c r="S235" s="46">
        <f>VLOOKUP(I235, '[1]Lapse Rates'!$A$4:$F$24, 5)</f>
        <v>1.0124068E-3</v>
      </c>
      <c r="T235" s="33">
        <f t="shared" si="275"/>
        <v>0.67063198932659374</v>
      </c>
      <c r="U235" s="33">
        <f t="shared" si="266"/>
        <v>3.9120448631630333E-2</v>
      </c>
      <c r="V235" s="39">
        <f t="shared" si="261"/>
        <v>6.7895238629177095E-4</v>
      </c>
      <c r="W235" s="32">
        <f t="shared" si="267"/>
        <v>0.63083258830867162</v>
      </c>
      <c r="X235" s="31"/>
      <c r="Y235" s="5">
        <f t="shared" si="272"/>
        <v>0</v>
      </c>
      <c r="Z235" s="5">
        <f t="shared" si="262"/>
        <v>4.0387403230016519</v>
      </c>
      <c r="AA235" s="5">
        <f t="shared" si="268"/>
        <v>0</v>
      </c>
      <c r="AB235" s="5">
        <f t="shared" si="253"/>
        <v>3.79905678824543</v>
      </c>
      <c r="AC235" s="32"/>
      <c r="AD235" s="5">
        <f t="shared" si="273"/>
        <v>229811.30232421379</v>
      </c>
      <c r="AE235" s="5">
        <f t="shared" si="255"/>
        <v>-2298.1130232421378</v>
      </c>
      <c r="AF235" s="5">
        <f t="shared" si="255"/>
        <v>-25274.717717529998</v>
      </c>
      <c r="AG235" s="5">
        <f t="shared" si="276"/>
        <v>-23559.468658978105</v>
      </c>
      <c r="AH235" s="5">
        <f t="shared" si="277"/>
        <v>178679.00292446354</v>
      </c>
      <c r="AI235" s="42">
        <f t="shared" si="271"/>
        <v>0</v>
      </c>
      <c r="AJ235" s="42">
        <f t="shared" si="274"/>
        <v>22319.440070851007</v>
      </c>
      <c r="AK235" s="42">
        <f t="shared" si="278"/>
        <v>200998.44299531454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364298.39958072238</v>
      </c>
      <c r="K236" s="11">
        <f t="shared" si="259"/>
        <v>3642.9839958072239</v>
      </c>
      <c r="L236" s="24">
        <f t="shared" si="265"/>
        <v>40065.650040835986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H'!$B$264:$AV$384, 25)</f>
        <v>65.218594940366799</v>
      </c>
      <c r="S236" s="46">
        <f>VLOOKUP(I236, '[1]Lapse Rates'!$A$4:$F$24, 5)</f>
        <v>8.7385670000000003E-4</v>
      </c>
      <c r="T236" s="33">
        <f t="shared" si="275"/>
        <v>0.63083258830867162</v>
      </c>
      <c r="U236" s="33">
        <f t="shared" si="266"/>
        <v>4.1142015052086423E-2</v>
      </c>
      <c r="V236" s="39">
        <f t="shared" si="261"/>
        <v>5.5125728387187434E-4</v>
      </c>
      <c r="W236" s="32">
        <f t="shared" si="267"/>
        <v>0.5891393159727133</v>
      </c>
      <c r="X236" s="31"/>
      <c r="Y236" s="5">
        <f t="shared" si="272"/>
        <v>0</v>
      </c>
      <c r="Z236" s="5">
        <f t="shared" si="262"/>
        <v>3.79905678824543</v>
      </c>
      <c r="AA236" s="5">
        <f t="shared" si="268"/>
        <v>0</v>
      </c>
      <c r="AB236" s="5">
        <f t="shared" si="253"/>
        <v>3.5479678111893116</v>
      </c>
      <c r="AC236" s="32"/>
      <c r="AD236" s="5">
        <f t="shared" si="273"/>
        <v>214622.50993894096</v>
      </c>
      <c r="AE236" s="5">
        <f t="shared" si="255"/>
        <v>-2146.2250993894099</v>
      </c>
      <c r="AF236" s="5">
        <f t="shared" si="255"/>
        <v>-23604.249659060224</v>
      </c>
      <c r="AG236" s="5">
        <f t="shared" si="276"/>
        <v>-24776.914582802954</v>
      </c>
      <c r="AH236" s="5">
        <f t="shared" si="277"/>
        <v>164095.12059768839</v>
      </c>
      <c r="AI236" s="42">
        <f t="shared" si="271"/>
        <v>0</v>
      </c>
      <c r="AJ236" s="42">
        <f t="shared" si="274"/>
        <v>20844.296230230935</v>
      </c>
      <c r="AK236" s="42">
        <f t="shared" si="278"/>
        <v>184939.41682791934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364298.39958072238</v>
      </c>
      <c r="K237" s="11">
        <f t="shared" si="259"/>
        <v>3642.9839958072239</v>
      </c>
      <c r="L237" s="24">
        <f t="shared" si="265"/>
        <v>40065.650040835986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H'!$B$264:$AV$384, 25)</f>
        <v>72.826987758718587</v>
      </c>
      <c r="S237" s="46">
        <f>VLOOKUP(I237, '[1]Lapse Rates'!$A$4:$F$24, 5)</f>
        <v>8.3940749999999998E-4</v>
      </c>
      <c r="T237" s="33">
        <f t="shared" si="275"/>
        <v>0.5891393159727133</v>
      </c>
      <c r="U237" s="33">
        <f t="shared" si="266"/>
        <v>4.290524175252463E-2</v>
      </c>
      <c r="V237" s="39">
        <f t="shared" si="261"/>
        <v>4.9452796037236532E-4</v>
      </c>
      <c r="W237" s="32">
        <f t="shared" si="267"/>
        <v>0.54573954625981624</v>
      </c>
      <c r="X237" s="31"/>
      <c r="Y237" s="5">
        <f t="shared" si="272"/>
        <v>0</v>
      </c>
      <c r="Z237" s="5">
        <f t="shared" si="262"/>
        <v>3.5479678111893116</v>
      </c>
      <c r="AA237" s="5">
        <f t="shared" si="268"/>
        <v>0</v>
      </c>
      <c r="AB237" s="5">
        <f t="shared" si="253"/>
        <v>3.2866018120450287</v>
      </c>
      <c r="AC237" s="32"/>
      <c r="AD237" s="5">
        <f t="shared" si="273"/>
        <v>198812.04329036066</v>
      </c>
      <c r="AE237" s="5">
        <f t="shared" si="255"/>
        <v>-1988.1204329036068</v>
      </c>
      <c r="AF237" s="5">
        <f t="shared" si="255"/>
        <v>-21865.409673890419</v>
      </c>
      <c r="AG237" s="5">
        <f t="shared" si="276"/>
        <v>-25838.780835381156</v>
      </c>
      <c r="AH237" s="5">
        <f t="shared" si="277"/>
        <v>149119.73234818547</v>
      </c>
      <c r="AI237" s="42">
        <f t="shared" si="271"/>
        <v>0</v>
      </c>
      <c r="AJ237" s="42">
        <f t="shared" si="274"/>
        <v>19308.774887958818</v>
      </c>
      <c r="AK237" s="42">
        <f t="shared" si="278"/>
        <v>168428.50723614427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364298.39958072238</v>
      </c>
      <c r="K238" s="11">
        <f t="shared" si="259"/>
        <v>3642.9839958072239</v>
      </c>
      <c r="L238" s="24">
        <f t="shared" si="265"/>
        <v>40065.650040835986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H'!$B$264:$AV$384, 25)</f>
        <v>81.190703624539879</v>
      </c>
      <c r="S238" s="46">
        <f>VLOOKUP(I238, '[1]Lapse Rates'!$A$4:$F$24, 5)</f>
        <v>7.2940090000000004E-4</v>
      </c>
      <c r="T238" s="33">
        <f t="shared" si="275"/>
        <v>0.54573954625981624</v>
      </c>
      <c r="U238" s="33">
        <f t="shared" si="266"/>
        <v>4.4308977756571617E-2</v>
      </c>
      <c r="V238" s="39">
        <f t="shared" si="261"/>
        <v>3.980629162075016E-4</v>
      </c>
      <c r="W238" s="32">
        <f t="shared" si="267"/>
        <v>0.50103250558703716</v>
      </c>
      <c r="X238" s="31"/>
      <c r="Y238" s="5">
        <f t="shared" si="272"/>
        <v>0</v>
      </c>
      <c r="Z238" s="5">
        <f t="shared" si="262"/>
        <v>3.2866018120450287</v>
      </c>
      <c r="AA238" s="5">
        <f t="shared" si="268"/>
        <v>0</v>
      </c>
      <c r="AB238" s="5">
        <f t="shared" si="253"/>
        <v>3.0173630480717581</v>
      </c>
      <c r="AC238" s="32"/>
      <c r="AD238" s="5">
        <f t="shared" si="273"/>
        <v>182525.33992327697</v>
      </c>
      <c r="AE238" s="5">
        <f t="shared" si="255"/>
        <v>-1825.2533992327699</v>
      </c>
      <c r="AF238" s="5">
        <f t="shared" si="255"/>
        <v>-20074.19302793343</v>
      </c>
      <c r="AG238" s="5">
        <f t="shared" si="276"/>
        <v>-26684.15136536237</v>
      </c>
      <c r="AH238" s="5">
        <f t="shared" si="277"/>
        <v>133941.7421307484</v>
      </c>
      <c r="AI238" s="42">
        <f t="shared" si="271"/>
        <v>0</v>
      </c>
      <c r="AJ238" s="42">
        <f t="shared" si="274"/>
        <v>17727.000903646498</v>
      </c>
      <c r="AK238" s="42">
        <f t="shared" si="278"/>
        <v>151668.74303439489</v>
      </c>
    </row>
    <row r="239" spans="1:39" ht="15" x14ac:dyDescent="0.2">
      <c r="I239" s="2">
        <f t="shared" si="258"/>
        <v>16</v>
      </c>
      <c r="J239" s="11">
        <f t="shared" si="248"/>
        <v>364298.39958072238</v>
      </c>
      <c r="K239" s="11">
        <f t="shared" si="259"/>
        <v>3642.9839958072239</v>
      </c>
      <c r="L239" s="24">
        <f t="shared" si="265"/>
        <v>40065.650040835986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H'!$B$264:$AV$384, 25)</f>
        <v>90.192314758822619</v>
      </c>
      <c r="S239" s="46">
        <f>VLOOKUP(I239, '[1]Lapse Rates'!$A$4:$F$24, 5)</f>
        <v>6.1234970000000001E-4</v>
      </c>
      <c r="T239" s="33">
        <f t="shared" si="275"/>
        <v>0.50103250558703716</v>
      </c>
      <c r="U239" s="33">
        <f t="shared" si="266"/>
        <v>4.5189281448307611E-2</v>
      </c>
      <c r="V239" s="39">
        <f t="shared" si="261"/>
        <v>3.0680710448647051E-4</v>
      </c>
      <c r="W239" s="32">
        <f t="shared" si="267"/>
        <v>0.45553641703424308</v>
      </c>
      <c r="X239" s="31"/>
      <c r="Y239" s="5">
        <f t="shared" si="272"/>
        <v>0</v>
      </c>
      <c r="Z239" s="5">
        <f t="shared" si="262"/>
        <v>3.0173630480717581</v>
      </c>
      <c r="AA239" s="5">
        <f t="shared" si="268"/>
        <v>0</v>
      </c>
      <c r="AB239" s="5">
        <f t="shared" si="253"/>
        <v>2.7433724089411515</v>
      </c>
      <c r="AC239" s="32"/>
      <c r="AD239" s="5">
        <f t="shared" si="273"/>
        <v>165951.18767631127</v>
      </c>
      <c r="AE239" s="5">
        <f t="shared" si="255"/>
        <v>-1659.5118767631127</v>
      </c>
      <c r="AF239" s="5">
        <f t="shared" si="255"/>
        <v>-18251.362665750301</v>
      </c>
      <c r="AG239" s="5">
        <f t="shared" si="276"/>
        <v>-27214.295777332845</v>
      </c>
      <c r="AH239" s="5">
        <f t="shared" si="277"/>
        <v>118826.01735646502</v>
      </c>
      <c r="AI239" s="42">
        <f t="shared" si="271"/>
        <v>0</v>
      </c>
      <c r="AJ239" s="42">
        <f t="shared" si="274"/>
        <v>16117.309399250691</v>
      </c>
      <c r="AK239" s="42">
        <f t="shared" si="278"/>
        <v>134943.32675571571</v>
      </c>
    </row>
    <row r="240" spans="1:39" ht="15" x14ac:dyDescent="0.2">
      <c r="I240" s="2">
        <f t="shared" si="258"/>
        <v>17</v>
      </c>
      <c r="J240" s="11">
        <f t="shared" si="248"/>
        <v>364298.39958072238</v>
      </c>
      <c r="K240" s="11">
        <f t="shared" si="259"/>
        <v>3642.9839958072239</v>
      </c>
      <c r="L240" s="24">
        <f t="shared" si="265"/>
        <v>40065.650040835986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H'!$B$264:$AV$384, 25)</f>
        <v>99.956316682008321</v>
      </c>
      <c r="S240" s="46">
        <f>VLOOKUP(I240, '[1]Lapse Rates'!$A$4:$F$24, 5)</f>
        <v>4.6742110000000002E-4</v>
      </c>
      <c r="T240" s="33">
        <f t="shared" si="275"/>
        <v>0.45553641703424308</v>
      </c>
      <c r="U240" s="33">
        <f t="shared" si="266"/>
        <v>4.5533742361262217E-2</v>
      </c>
      <c r="V240" s="39">
        <f t="shared" si="261"/>
        <v>2.1292733314020465E-4</v>
      </c>
      <c r="W240" s="32">
        <f t="shared" si="267"/>
        <v>0.40978974733984064</v>
      </c>
      <c r="X240" s="31"/>
      <c r="Y240" s="5">
        <f t="shared" si="272"/>
        <v>0</v>
      </c>
      <c r="Z240" s="5">
        <f t="shared" si="262"/>
        <v>2.7433724089411515</v>
      </c>
      <c r="AA240" s="5">
        <f t="shared" si="268"/>
        <v>0</v>
      </c>
      <c r="AB240" s="5">
        <f t="shared" si="253"/>
        <v>2.4678726975072487</v>
      </c>
      <c r="AC240" s="32"/>
      <c r="AD240" s="5">
        <f t="shared" si="273"/>
        <v>149285.74912049255</v>
      </c>
      <c r="AE240" s="5">
        <f t="shared" si="255"/>
        <v>-1492.8574912049253</v>
      </c>
      <c r="AF240" s="5">
        <f t="shared" si="255"/>
        <v>-16418.492607240656</v>
      </c>
      <c r="AG240" s="5">
        <f t="shared" si="276"/>
        <v>-27421.740128480582</v>
      </c>
      <c r="AH240" s="5">
        <f t="shared" si="277"/>
        <v>103952.65889356639</v>
      </c>
      <c r="AI240" s="42">
        <f t="shared" si="271"/>
        <v>0</v>
      </c>
      <c r="AJ240" s="42">
        <f t="shared" si="274"/>
        <v>14498.751793666434</v>
      </c>
      <c r="AK240" s="42">
        <f t="shared" si="278"/>
        <v>118451.41068723283</v>
      </c>
    </row>
    <row r="241" spans="1:39" ht="15" x14ac:dyDescent="0.2">
      <c r="I241" s="2">
        <f t="shared" si="258"/>
        <v>18</v>
      </c>
      <c r="J241" s="11">
        <f t="shared" si="248"/>
        <v>364298.39958072238</v>
      </c>
      <c r="K241" s="11">
        <f t="shared" si="259"/>
        <v>3642.9839958072239</v>
      </c>
      <c r="L241" s="24">
        <f t="shared" si="265"/>
        <v>40065.650040835986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H'!$B$264:$AV$384, 25)</f>
        <v>110.82051306037168</v>
      </c>
      <c r="S241" s="46">
        <f>VLOOKUP(I241, '[1]Lapse Rates'!$A$4:$F$24, 5)</f>
        <v>4.0205260000000001E-4</v>
      </c>
      <c r="T241" s="33">
        <f t="shared" si="275"/>
        <v>0.40978974733984064</v>
      </c>
      <c r="U241" s="33">
        <f t="shared" si="266"/>
        <v>4.541311004708122E-2</v>
      </c>
      <c r="V241" s="39">
        <f t="shared" si="261"/>
        <v>1.6475703337132602E-4</v>
      </c>
      <c r="W241" s="32">
        <f t="shared" si="267"/>
        <v>0.36421188025938811</v>
      </c>
      <c r="X241" s="31"/>
      <c r="Y241" s="5">
        <f t="shared" si="272"/>
        <v>0</v>
      </c>
      <c r="Z241" s="5">
        <f t="shared" si="272"/>
        <v>2.4678726975072487</v>
      </c>
      <c r="AA241" s="5">
        <f t="shared" si="268"/>
        <v>0</v>
      </c>
      <c r="AB241" s="5">
        <f t="shared" si="253"/>
        <v>2.1933895643673105</v>
      </c>
      <c r="AC241" s="32"/>
      <c r="AD241" s="5">
        <f t="shared" si="273"/>
        <v>132681.80508678078</v>
      </c>
      <c r="AE241" s="5">
        <f t="shared" si="255"/>
        <v>-1326.8180508678079</v>
      </c>
      <c r="AF241" s="5">
        <f t="shared" si="255"/>
        <v>-14592.385735187505</v>
      </c>
      <c r="AG241" s="5">
        <f t="shared" si="276"/>
        <v>-27349.091850543675</v>
      </c>
      <c r="AH241" s="5">
        <f t="shared" si="277"/>
        <v>89413.50945018178</v>
      </c>
      <c r="AI241" s="42">
        <f t="shared" si="271"/>
        <v>0</v>
      </c>
      <c r="AJ241" s="42">
        <f t="shared" si="274"/>
        <v>12886.166326534687</v>
      </c>
      <c r="AK241" s="42">
        <f t="shared" si="278"/>
        <v>102299.67577671647</v>
      </c>
    </row>
    <row r="242" spans="1:39" ht="15" x14ac:dyDescent="0.2">
      <c r="I242" s="2">
        <f t="shared" si="258"/>
        <v>19</v>
      </c>
      <c r="J242" s="11">
        <f t="shared" si="248"/>
        <v>364298.39958072238</v>
      </c>
      <c r="K242" s="11">
        <f t="shared" si="259"/>
        <v>3642.9839958072239</v>
      </c>
      <c r="L242" s="24">
        <f t="shared" si="265"/>
        <v>40065.650040835986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H'!$B$264:$AV$384, 25)</f>
        <v>122.89039552951726</v>
      </c>
      <c r="S242" s="46">
        <f>VLOOKUP(I242, '[1]Lapse Rates'!$A$4:$F$24, 5)</f>
        <v>3.3283375800000001E-2</v>
      </c>
      <c r="T242" s="33">
        <f t="shared" si="275"/>
        <v>0.36421188025938811</v>
      </c>
      <c r="U242" s="33">
        <f t="shared" si="266"/>
        <v>4.475814202162539E-2</v>
      </c>
      <c r="V242" s="39">
        <f t="shared" si="261"/>
        <v>1.2122200881497815E-2</v>
      </c>
      <c r="W242" s="32">
        <f t="shared" si="267"/>
        <v>0.30733153735626489</v>
      </c>
      <c r="X242" s="31"/>
      <c r="Y242" s="5">
        <f t="shared" si="272"/>
        <v>0</v>
      </c>
      <c r="Z242" s="5">
        <f t="shared" si="272"/>
        <v>2.1933895643673105</v>
      </c>
      <c r="AA242" s="5">
        <f t="shared" si="268"/>
        <v>0</v>
      </c>
      <c r="AB242" s="5">
        <f t="shared" si="253"/>
        <v>1.8508396441052606</v>
      </c>
      <c r="AC242" s="32"/>
      <c r="AD242" s="5">
        <f t="shared" si="273"/>
        <v>111960.38719957029</v>
      </c>
      <c r="AE242" s="5">
        <f t="shared" si="255"/>
        <v>-1119.603871995703</v>
      </c>
      <c r="AF242" s="5">
        <f t="shared" si="255"/>
        <v>-12313.437822228221</v>
      </c>
      <c r="AG242" s="5">
        <f t="shared" si="276"/>
        <v>-26954.651111541436</v>
      </c>
      <c r="AH242" s="5">
        <f t="shared" si="277"/>
        <v>71572.694393804937</v>
      </c>
      <c r="AI242" s="42">
        <f t="shared" si="271"/>
        <v>0</v>
      </c>
      <c r="AJ242" s="42">
        <f t="shared" si="274"/>
        <v>10873.696015951333</v>
      </c>
      <c r="AK242" s="42">
        <f t="shared" si="278"/>
        <v>82446.390409756277</v>
      </c>
    </row>
    <row r="243" spans="1:39" ht="15" x14ac:dyDescent="0.2">
      <c r="I243" s="2">
        <f t="shared" si="258"/>
        <v>20</v>
      </c>
      <c r="J243" s="11">
        <f t="shared" si="248"/>
        <v>364298.39958072238</v>
      </c>
      <c r="K243" s="11">
        <f t="shared" si="259"/>
        <v>3642.9839958072239</v>
      </c>
      <c r="L243" s="24">
        <f t="shared" si="265"/>
        <v>40065.650040835986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H'!$B$264:$AV$384, 25)</f>
        <v>136.35174607886472</v>
      </c>
      <c r="S243" s="46">
        <f>VLOOKUP(I243, '[1]Lapse Rates'!$A$4:$F$24, 5)</f>
        <v>0</v>
      </c>
      <c r="T243" s="33">
        <f t="shared" si="275"/>
        <v>0.30733153735626489</v>
      </c>
      <c r="U243" s="33">
        <f t="shared" si="266"/>
        <v>4.1905191743628556E-2</v>
      </c>
      <c r="V243" s="39">
        <f t="shared" si="261"/>
        <v>0</v>
      </c>
      <c r="W243" s="32">
        <f t="shared" si="267"/>
        <v>0.26542634561263634</v>
      </c>
      <c r="X243" s="31"/>
      <c r="Y243" s="5">
        <f t="shared" si="272"/>
        <v>0</v>
      </c>
      <c r="Z243" s="5">
        <f t="shared" si="272"/>
        <v>1.8508396441052606</v>
      </c>
      <c r="AA243" s="5">
        <f t="shared" si="268"/>
        <v>0</v>
      </c>
      <c r="AB243" s="5">
        <f t="shared" si="253"/>
        <v>1.5984744269195237</v>
      </c>
      <c r="AC243" s="32"/>
      <c r="AD243" s="5">
        <f>$W243*J243</f>
        <v>96694.392913243108</v>
      </c>
      <c r="AE243" s="5">
        <f t="shared" si="255"/>
        <v>-966.94392913243109</v>
      </c>
      <c r="AF243" s="5">
        <f t="shared" si="255"/>
        <v>-10634.47907493387</v>
      </c>
      <c r="AG243" s="5">
        <f t="shared" si="276"/>
        <v>-25236.52171857368</v>
      </c>
      <c r="AH243" s="5">
        <f t="shared" si="277"/>
        <v>59856.448190603114</v>
      </c>
      <c r="AI243" s="42">
        <f t="shared" si="271"/>
        <v>0</v>
      </c>
      <c r="AJ243" s="42">
        <f t="shared" si="274"/>
        <v>9391.0443127103445</v>
      </c>
      <c r="AK243" s="42">
        <f t="shared" si="278"/>
        <v>69247.492503313464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5191689.3167854585</v>
      </c>
      <c r="AE246" s="21">
        <f t="shared" ref="AE246:AK246" si="279">SUM(AE223:AE243)</f>
        <v>-190435.51433131495</v>
      </c>
      <c r="AF246" s="21">
        <f t="shared" si="279"/>
        <v>-542784.24463769328</v>
      </c>
      <c r="AG246" s="21">
        <f t="shared" si="279"/>
        <v>-423225.97221383918</v>
      </c>
      <c r="AH246" s="21">
        <f t="shared" si="279"/>
        <v>4035243.5856026136</v>
      </c>
      <c r="AI246" s="21">
        <f t="shared" si="279"/>
        <v>0</v>
      </c>
      <c r="AJ246" s="21">
        <f t="shared" si="279"/>
        <v>469188.65682972409</v>
      </c>
      <c r="AK246" s="21">
        <f t="shared" si="279"/>
        <v>4504432.2424323373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2785891.2238525595</v>
      </c>
      <c r="AE248" s="21">
        <f t="shared" ref="AE248:AK248" si="280">AE223+NPV($D$6,AE224:AE243)</f>
        <v>-166695.36942185971</v>
      </c>
      <c r="AF248" s="21">
        <f t="shared" si="280"/>
        <v>-281689.4006977586</v>
      </c>
      <c r="AG248" s="21">
        <f t="shared" si="280"/>
        <v>-160124.82056036554</v>
      </c>
      <c r="AH248" s="21">
        <f t="shared" si="280"/>
        <v>2177381.6331725749</v>
      </c>
      <c r="AI248" s="21">
        <f t="shared" si="280"/>
        <v>0</v>
      </c>
      <c r="AJ248" s="21">
        <f t="shared" si="280"/>
        <v>235504.60184436411</v>
      </c>
      <c r="AK248" s="21">
        <f t="shared" si="280"/>
        <v>2412886.2350169392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3975849.4505230649</v>
      </c>
      <c r="AE250" s="21">
        <f t="shared" ref="AE250:AK250" si="281">AE223+NPV($D$7,AE224:AE243)</f>
        <v>-178402.15390696493</v>
      </c>
      <c r="AF250" s="21">
        <f t="shared" si="281"/>
        <v>-410440.9765552262</v>
      </c>
      <c r="AG250" s="21">
        <f t="shared" si="281"/>
        <v>-282574.92114243301</v>
      </c>
      <c r="AH250" s="21">
        <f t="shared" si="281"/>
        <v>3104431.398918441</v>
      </c>
      <c r="AI250" s="21">
        <f t="shared" si="281"/>
        <v>0</v>
      </c>
      <c r="AJ250" s="21">
        <f t="shared" si="281"/>
        <v>351093.12309799995</v>
      </c>
      <c r="AK250" s="21">
        <f t="shared" si="281"/>
        <v>3455524.5220164405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330381.874267885</v>
      </c>
    </row>
    <row r="254" spans="1:39" ht="15" x14ac:dyDescent="0.2">
      <c r="G254" s="58" t="s">
        <v>117</v>
      </c>
      <c r="H254" s="57"/>
      <c r="I254" s="57"/>
      <c r="J254" s="11">
        <f>H$253</f>
        <v>330381.874267885</v>
      </c>
      <c r="K254" s="11">
        <f>J254*$C$10</f>
        <v>132152.749707154</v>
      </c>
      <c r="L254" s="24">
        <f>$C$263</f>
        <v>46249.740040831952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330381.874267885</v>
      </c>
      <c r="AE254" s="5">
        <f>-$W254*K254</f>
        <v>-132152.749707154</v>
      </c>
      <c r="AF254" s="5">
        <f>-$W254*L254</f>
        <v>-46249.740040831952</v>
      </c>
      <c r="AG254" s="5"/>
      <c r="AH254" s="5">
        <f>SUM(AD254:AG254)</f>
        <v>151979.38451989903</v>
      </c>
      <c r="AI254" s="42">
        <f>Y254-AA254</f>
        <v>0</v>
      </c>
      <c r="AJ254" s="42"/>
      <c r="AK254" s="42">
        <f>SUM(AH254:AJ254)</f>
        <v>151979.38451989903</v>
      </c>
      <c r="AL254" s="6" t="s">
        <v>39</v>
      </c>
      <c r="AM254" s="36">
        <f>AK281</f>
        <v>3132781.650166112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330381.874267885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H'!$B$264:$AV$384, 28)</f>
        <v>20.737145711824084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2.0737145711824084E-2</v>
      </c>
      <c r="V255" s="39">
        <f>MIN(S255*T255,T255-U255)</f>
        <v>2.3220462500000002E-3</v>
      </c>
      <c r="W255" s="32">
        <f>T255-SUM(U255:V255)</f>
        <v>0.97694080803817596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5.8834208588402266</v>
      </c>
      <c r="AC255" s="32"/>
      <c r="AD255" s="5">
        <f t="shared" ref="AD255:AD257" si="290">$W255*J255</f>
        <v>322763.53520843462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-12488.510524886107</v>
      </c>
      <c r="AH255" s="5">
        <f t="shared" ref="AH255:AH263" si="292">SUM(AD255:AG255)</f>
        <v>310275.02468354849</v>
      </c>
      <c r="AI255" s="42">
        <f>-M255*$W254*(N255-N254)/1000</f>
        <v>0</v>
      </c>
      <c r="AJ255" s="42">
        <f>$D$6*SUM(Y255:Z255,AD255:AE255)</f>
        <v>31663.693590596438</v>
      </c>
      <c r="AK255" s="42">
        <f t="shared" ref="AK255" si="293">SUM(AH255:AJ255)</f>
        <v>341938.71827414492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330381.874267885</v>
      </c>
      <c r="K256" s="11">
        <f t="shared" ref="K256:K274" si="295">J256*$C$11</f>
        <v>3303.81874267885</v>
      </c>
      <c r="L256" s="24">
        <f>$C$264</f>
        <v>36338.283812795395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H'!$B$264:$AV$384, 28)</f>
        <v>22.568650923560838</v>
      </c>
      <c r="S256" s="46">
        <f>VLOOKUP(I256, '[1]Lapse Rates'!$A$4:$F$24, 5)</f>
        <v>2.1348066000000001E-3</v>
      </c>
      <c r="T256" s="33">
        <f t="shared" ref="T256:T258" si="296">W255</f>
        <v>0.97694080803817596</v>
      </c>
      <c r="U256" s="33">
        <f>T256*R256/1000</f>
        <v>2.2048236069595054E-2</v>
      </c>
      <c r="V256" s="39">
        <f t="shared" ref="V256:V274" si="297">MIN(S256*T256,T256-U256)</f>
        <v>2.0855796848092312E-3</v>
      </c>
      <c r="W256" s="32">
        <f>T256-SUM(U256:V256)</f>
        <v>0.95280699228377164</v>
      </c>
      <c r="X256" s="32"/>
      <c r="Y256" s="5">
        <f t="shared" ref="Y256:Z271" si="298">AA255</f>
        <v>0</v>
      </c>
      <c r="Z256" s="5">
        <f t="shared" si="298"/>
        <v>5.8834208588402266</v>
      </c>
      <c r="AA256" s="5">
        <f>O256*W256</f>
        <v>0</v>
      </c>
      <c r="AB256" s="5">
        <f t="shared" si="289"/>
        <v>5.7380800215606351</v>
      </c>
      <c r="AC256" s="32"/>
      <c r="AD256" s="5">
        <f t="shared" si="290"/>
        <v>314790.15992625873</v>
      </c>
      <c r="AE256" s="5">
        <f t="shared" si="291"/>
        <v>-3147.9015992625873</v>
      </c>
      <c r="AF256" s="5">
        <f t="shared" si="291"/>
        <v>-34623.370904423646</v>
      </c>
      <c r="AG256" s="5">
        <f t="shared" ref="AG256:AG259" si="299">-U256*M256</f>
        <v>-13278.08715995616</v>
      </c>
      <c r="AH256" s="5">
        <f t="shared" si="292"/>
        <v>263740.80026261631</v>
      </c>
      <c r="AI256" s="42">
        <f>-M256*($W255*N256-$W254*N255)/1000</f>
        <v>0</v>
      </c>
      <c r="AJ256" s="42">
        <f t="shared" ref="AJ256:AJ257" si="300">$D$6*SUM(Y256:Z256,AD256:AE256)</f>
        <v>30572.682705464573</v>
      </c>
      <c r="AK256" s="42">
        <f>SUM(AH256:AJ256)</f>
        <v>294313.48296808091</v>
      </c>
      <c r="AL256" s="48" t="s">
        <v>59</v>
      </c>
      <c r="AM256" s="54">
        <f>AK281/AD281</f>
        <v>0.86364430595149566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330381.874267885</v>
      </c>
      <c r="K257" s="11">
        <f t="shared" si="295"/>
        <v>3303.81874267885</v>
      </c>
      <c r="L257" s="24">
        <f t="shared" ref="L257:L274" si="301">$C$264</f>
        <v>36338.283812795395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H'!$B$264:$AV$384, 28)</f>
        <v>24.499279429507435</v>
      </c>
      <c r="S257" s="46">
        <f>VLOOKUP(I257, '[1]Lapse Rates'!$A$4:$F$24, 5)</f>
        <v>2.1304430000000001E-3</v>
      </c>
      <c r="T257" s="33">
        <f t="shared" si="296"/>
        <v>0.95280699228377164</v>
      </c>
      <c r="U257" s="33">
        <f t="shared" ref="U257:U274" si="302">T257*R257/1000</f>
        <v>2.3343084746348657E-2</v>
      </c>
      <c r="V257" s="39">
        <f t="shared" si="297"/>
        <v>2.0299009870620153E-3</v>
      </c>
      <c r="W257" s="32">
        <f t="shared" ref="W257:W274" si="303">T257-SUM(U257:V257)</f>
        <v>0.92743400655036101</v>
      </c>
      <c r="X257" s="32"/>
      <c r="Y257" s="5">
        <f t="shared" si="298"/>
        <v>0</v>
      </c>
      <c r="Z257" s="5">
        <f t="shared" si="298"/>
        <v>5.7380800215606351</v>
      </c>
      <c r="AA257" s="5">
        <f t="shared" ref="AA257:AA274" si="304">O257*W257</f>
        <v>0</v>
      </c>
      <c r="AB257" s="5">
        <f t="shared" si="289"/>
        <v>5.5852765433081739</v>
      </c>
      <c r="AC257" s="32"/>
      <c r="AD257" s="5">
        <f t="shared" si="290"/>
        <v>306407.3853438822</v>
      </c>
      <c r="AE257" s="5">
        <f t="shared" si="291"/>
        <v>-3064.073853438822</v>
      </c>
      <c r="AF257" s="5">
        <f>-$W257*L257</f>
        <v>-33701.360147664964</v>
      </c>
      <c r="AG257" s="5">
        <f t="shared" si="299"/>
        <v>-14057.882583708804</v>
      </c>
      <c r="AH257" s="5">
        <f t="shared" si="292"/>
        <v>255584.0687590696</v>
      </c>
      <c r="AI257" s="42">
        <f>-M257*($W256*N257-$W255*N256)/1000</f>
        <v>0</v>
      </c>
      <c r="AJ257" s="42">
        <f t="shared" si="300"/>
        <v>29758.541762862613</v>
      </c>
      <c r="AK257" s="42">
        <f t="shared" ref="AK257:AK264" si="305">SUM(AH257:AJ257)</f>
        <v>285342.61052193219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330381.874267885</v>
      </c>
      <c r="K258" s="11">
        <f t="shared" si="295"/>
        <v>3303.81874267885</v>
      </c>
      <c r="L258" s="24">
        <f t="shared" si="301"/>
        <v>36338.283812795395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H'!$B$264:$AV$384, 28)</f>
        <v>26.525674032871194</v>
      </c>
      <c r="S258" s="46">
        <f>VLOOKUP(I258, '[1]Lapse Rates'!$A$4:$F$24, 5)</f>
        <v>1.8971547999999999E-3</v>
      </c>
      <c r="T258" s="33">
        <f t="shared" si="296"/>
        <v>0.92743400655036101</v>
      </c>
      <c r="U258" s="33">
        <f t="shared" si="302"/>
        <v>2.4600812144754604E-2</v>
      </c>
      <c r="V258" s="39">
        <f t="shared" si="297"/>
        <v>1.7594858772102488E-3</v>
      </c>
      <c r="W258" s="32">
        <f t="shared" si="303"/>
        <v>0.90107370852839619</v>
      </c>
      <c r="X258" s="32"/>
      <c r="Y258" s="5">
        <f>AA257</f>
        <v>0</v>
      </c>
      <c r="Z258" s="5">
        <f t="shared" si="298"/>
        <v>5.5852765433081739</v>
      </c>
      <c r="AA258" s="5">
        <f t="shared" si="304"/>
        <v>0</v>
      </c>
      <c r="AB258" s="5">
        <f t="shared" si="289"/>
        <v>5.4265271841334748</v>
      </c>
      <c r="AC258" s="32"/>
      <c r="AD258" s="5">
        <f>$W258*J258</f>
        <v>297698.42067712545</v>
      </c>
      <c r="AE258" s="5">
        <f t="shared" si="291"/>
        <v>-2976.9842067712543</v>
      </c>
      <c r="AF258" s="5">
        <f t="shared" si="291"/>
        <v>-32743.472156752934</v>
      </c>
      <c r="AG258" s="5">
        <f t="shared" si="299"/>
        <v>-14815.322497123419</v>
      </c>
      <c r="AH258" s="5">
        <f t="shared" si="292"/>
        <v>247162.64181647784</v>
      </c>
      <c r="AI258" s="42">
        <f t="shared" ref="AI258:AI274" si="307">-M258*($W257*N258-$W256*N257)/1000</f>
        <v>0</v>
      </c>
      <c r="AJ258" s="42">
        <f>$D$6*SUM(Y258:Z258,AD258:AE258)</f>
        <v>28912.720833370644</v>
      </c>
      <c r="AK258" s="42">
        <f t="shared" si="305"/>
        <v>276075.36264984851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330381.874267885</v>
      </c>
      <c r="K259" s="11">
        <f t="shared" si="295"/>
        <v>3303.81874267885</v>
      </c>
      <c r="L259" s="24">
        <f t="shared" si="301"/>
        <v>36338.283812795395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H'!$B$264:$AV$384, 28)</f>
        <v>28.790481673502306</v>
      </c>
      <c r="S259" s="46">
        <f>VLOOKUP(I259, '[1]Lapse Rates'!$A$4:$F$24, 5)</f>
        <v>1.8563969E-3</v>
      </c>
      <c r="T259" s="33">
        <f>W258</f>
        <v>0.90107370852839619</v>
      </c>
      <c r="U259" s="33">
        <f t="shared" si="302"/>
        <v>2.5942346091861548E-2</v>
      </c>
      <c r="V259" s="39">
        <f t="shared" si="297"/>
        <v>1.6727504391836183E-3</v>
      </c>
      <c r="W259" s="32">
        <f t="shared" si="303"/>
        <v>0.87345861199735098</v>
      </c>
      <c r="X259" s="32"/>
      <c r="Y259" s="5">
        <f t="shared" ref="Y259:Z274" si="308">AA258</f>
        <v>0</v>
      </c>
      <c r="Z259" s="5">
        <f t="shared" si="298"/>
        <v>5.4265271841334748</v>
      </c>
      <c r="AA259" s="5">
        <f t="shared" si="304"/>
        <v>0</v>
      </c>
      <c r="AB259" s="5">
        <f t="shared" si="289"/>
        <v>5.2602210644455267</v>
      </c>
      <c r="AC259" s="32"/>
      <c r="AD259" s="5">
        <f t="shared" ref="AD259:AD273" si="309">$W259*J259</f>
        <v>288574.89332711016</v>
      </c>
      <c r="AE259" s="5">
        <f t="shared" si="291"/>
        <v>-2885.7489332711016</v>
      </c>
      <c r="AF259" s="5">
        <f t="shared" si="291"/>
        <v>-31739.986941490071</v>
      </c>
      <c r="AG259" s="5">
        <f t="shared" si="299"/>
        <v>-15623.233144555688</v>
      </c>
      <c r="AH259" s="5">
        <f t="shared" si="292"/>
        <v>238325.92430779332</v>
      </c>
      <c r="AI259" s="42">
        <f t="shared" si="307"/>
        <v>0</v>
      </c>
      <c r="AJ259" s="42">
        <f t="shared" ref="AJ259:AJ274" si="310">$D$6*SUM(Y259:Z259,AD259:AE259)</f>
        <v>28026.637407352377</v>
      </c>
      <c r="AK259" s="42">
        <f t="shared" si="305"/>
        <v>266352.56171514571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330381.874267885</v>
      </c>
      <c r="K260" s="11">
        <f t="shared" si="295"/>
        <v>3303.81874267885</v>
      </c>
      <c r="L260" s="24">
        <f t="shared" si="301"/>
        <v>36338.283812795395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H'!$B$264:$AV$384, 28)</f>
        <v>31.325153414581862</v>
      </c>
      <c r="S260" s="46">
        <f>VLOOKUP(I260, '[1]Lapse Rates'!$A$4:$F$24, 5)</f>
        <v>1.7512077999999999E-3</v>
      </c>
      <c r="T260" s="33">
        <f t="shared" ref="T260:T274" si="311">W259</f>
        <v>0.87345861199735098</v>
      </c>
      <c r="U260" s="33">
        <f t="shared" si="302"/>
        <v>2.7361225022104755E-2</v>
      </c>
      <c r="V260" s="39">
        <f t="shared" si="297"/>
        <v>1.5296075343069345E-3</v>
      </c>
      <c r="W260" s="32">
        <f t="shared" si="303"/>
        <v>0.8445677794409393</v>
      </c>
      <c r="X260" s="32"/>
      <c r="Y260" s="5">
        <f t="shared" si="308"/>
        <v>0</v>
      </c>
      <c r="Z260" s="5">
        <f t="shared" si="298"/>
        <v>5.2602210644455267</v>
      </c>
      <c r="AA260" s="5">
        <f t="shared" si="304"/>
        <v>0</v>
      </c>
      <c r="AB260" s="5">
        <f t="shared" si="289"/>
        <v>5.0862320924493742</v>
      </c>
      <c r="AC260" s="32"/>
      <c r="AD260" s="5">
        <f t="shared" si="309"/>
        <v>279029.88591796323</v>
      </c>
      <c r="AE260" s="5">
        <f t="shared" si="291"/>
        <v>-2790.2988591796325</v>
      </c>
      <c r="AF260" s="5">
        <f t="shared" si="291"/>
        <v>-30690.143668467237</v>
      </c>
      <c r="AG260" s="5">
        <f>-U260*M260</f>
        <v>-16477.723183837126</v>
      </c>
      <c r="AH260" s="5">
        <f t="shared" si="292"/>
        <v>229071.72020647919</v>
      </c>
      <c r="AI260" s="42">
        <f t="shared" si="307"/>
        <v>0</v>
      </c>
      <c r="AJ260" s="42">
        <f t="shared" si="310"/>
        <v>27099.619518153093</v>
      </c>
      <c r="AK260" s="42">
        <f t="shared" si="305"/>
        <v>256171.33972463227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330381.874267885</v>
      </c>
      <c r="K261" s="11">
        <f t="shared" si="295"/>
        <v>3303.81874267885</v>
      </c>
      <c r="L261" s="24">
        <f t="shared" si="301"/>
        <v>36338.283812795395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H'!$B$264:$AV$384, 28)</f>
        <v>34.21056968676676</v>
      </c>
      <c r="S261" s="46">
        <f>VLOOKUP(I261, '[1]Lapse Rates'!$A$4:$F$24, 5)</f>
        <v>1.6267663999999999E-3</v>
      </c>
      <c r="T261" s="33">
        <f t="shared" si="311"/>
        <v>0.8445677794409393</v>
      </c>
      <c r="U261" s="33">
        <f t="shared" si="302"/>
        <v>2.8893144873762114E-2</v>
      </c>
      <c r="V261" s="39">
        <f t="shared" si="297"/>
        <v>1.3739144861171307E-3</v>
      </c>
      <c r="W261" s="32">
        <f t="shared" si="303"/>
        <v>0.81430072008106003</v>
      </c>
      <c r="X261" s="32"/>
      <c r="Y261" s="5">
        <f t="shared" si="308"/>
        <v>0</v>
      </c>
      <c r="Z261" s="5">
        <f t="shared" si="298"/>
        <v>5.0862320924493742</v>
      </c>
      <c r="AA261" s="5">
        <f t="shared" si="304"/>
        <v>0</v>
      </c>
      <c r="AB261" s="5">
        <f t="shared" si="289"/>
        <v>4.9039550835369665</v>
      </c>
      <c r="AC261" s="32"/>
      <c r="AD261" s="5">
        <f t="shared" si="309"/>
        <v>269030.19811806898</v>
      </c>
      <c r="AE261" s="5">
        <f t="shared" si="291"/>
        <v>-2690.3019811806898</v>
      </c>
      <c r="AF261" s="5">
        <f t="shared" si="291"/>
        <v>-29590.290675269218</v>
      </c>
      <c r="AG261" s="5">
        <f t="shared" ref="AG261:AG274" si="312">-U261*M261</f>
        <v>-17400.289744180885</v>
      </c>
      <c r="AH261" s="5">
        <f t="shared" si="292"/>
        <v>219349.31571743821</v>
      </c>
      <c r="AI261" s="42">
        <f t="shared" si="307"/>
        <v>0</v>
      </c>
      <c r="AJ261" s="42">
        <f t="shared" si="310"/>
        <v>26128.442770397014</v>
      </c>
      <c r="AK261" s="42">
        <f t="shared" si="305"/>
        <v>245477.75848783524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330381.874267885</v>
      </c>
      <c r="K262" s="11">
        <f t="shared" si="295"/>
        <v>3303.81874267885</v>
      </c>
      <c r="L262" s="24">
        <f t="shared" si="301"/>
        <v>36338.283812795395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H'!$B$264:$AV$384, 28)</f>
        <v>37.517970186547089</v>
      </c>
      <c r="S262" s="46">
        <f>VLOOKUP(I262, '[1]Lapse Rates'!$A$4:$F$24, 5)</f>
        <v>1.427546E-3</v>
      </c>
      <c r="T262" s="33">
        <f t="shared" si="311"/>
        <v>0.81430072008106003</v>
      </c>
      <c r="U262" s="33">
        <f t="shared" si="302"/>
        <v>3.0550910138885036E-2</v>
      </c>
      <c r="V262" s="39">
        <f t="shared" si="297"/>
        <v>1.162451735748837E-3</v>
      </c>
      <c r="W262" s="32">
        <f t="shared" si="303"/>
        <v>0.78258735820642611</v>
      </c>
      <c r="X262" s="32"/>
      <c r="Y262" s="5">
        <f t="shared" si="308"/>
        <v>0</v>
      </c>
      <c r="Z262" s="5">
        <f t="shared" si="298"/>
        <v>4.9039550835369665</v>
      </c>
      <c r="AA262" s="5">
        <f t="shared" si="304"/>
        <v>0</v>
      </c>
      <c r="AB262" s="5">
        <f t="shared" si="289"/>
        <v>4.7129680214529781</v>
      </c>
      <c r="AC262" s="32"/>
      <c r="AD262" s="5">
        <f t="shared" si="309"/>
        <v>258552.67818259174</v>
      </c>
      <c r="AE262" s="5">
        <f t="shared" si="291"/>
        <v>-2585.5267818259176</v>
      </c>
      <c r="AF262" s="5">
        <f t="shared" si="291"/>
        <v>-28437.881530810886</v>
      </c>
      <c r="AG262" s="5">
        <f t="shared" si="312"/>
        <v>-18398.644062030595</v>
      </c>
      <c r="AH262" s="5">
        <f t="shared" si="292"/>
        <v>209130.62580792434</v>
      </c>
      <c r="AI262" s="42">
        <f t="shared" si="307"/>
        <v>0</v>
      </c>
      <c r="AJ262" s="42">
        <f t="shared" si="310"/>
        <v>25110.858630408824</v>
      </c>
      <c r="AK262" s="42">
        <f t="shared" si="305"/>
        <v>234241.48443833317</v>
      </c>
    </row>
    <row r="263" spans="1:37" ht="15" x14ac:dyDescent="0.2">
      <c r="A263" s="12"/>
      <c r="B263" s="13">
        <v>1</v>
      </c>
      <c r="C263" s="10">
        <f>$H$253*0.14+$B$266</f>
        <v>46249.740040831952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330381.874267885</v>
      </c>
      <c r="K263" s="11">
        <f t="shared" si="295"/>
        <v>3303.81874267885</v>
      </c>
      <c r="L263" s="24">
        <f t="shared" si="301"/>
        <v>36338.283812795395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H'!$B$264:$AV$384, 28)</f>
        <v>41.308235181334098</v>
      </c>
      <c r="S263" s="46">
        <f>VLOOKUP(I263, '[1]Lapse Rates'!$A$4:$F$24, 5)</f>
        <v>1.4710299999999999E-3</v>
      </c>
      <c r="T263" s="33">
        <f t="shared" si="311"/>
        <v>0.78258735820642611</v>
      </c>
      <c r="U263" s="33">
        <f t="shared" si="302"/>
        <v>3.2327302642730003E-2</v>
      </c>
      <c r="V263" s="39">
        <f t="shared" si="297"/>
        <v>1.1512094815423989E-3</v>
      </c>
      <c r="W263" s="32">
        <f t="shared" si="303"/>
        <v>0.74910884608215367</v>
      </c>
      <c r="X263" s="32"/>
      <c r="Y263" s="5">
        <f t="shared" si="308"/>
        <v>0</v>
      </c>
      <c r="Z263" s="5">
        <f t="shared" si="298"/>
        <v>4.7129680214529781</v>
      </c>
      <c r="AA263" s="5">
        <f t="shared" si="304"/>
        <v>0</v>
      </c>
      <c r="AB263" s="5">
        <f t="shared" si="289"/>
        <v>4.5113507126720931</v>
      </c>
      <c r="AC263" s="32"/>
      <c r="AD263" s="5">
        <f t="shared" si="309"/>
        <v>247491.9845992745</v>
      </c>
      <c r="AE263" s="5">
        <f t="shared" si="291"/>
        <v>-2474.9198459927452</v>
      </c>
      <c r="AF263" s="5">
        <f t="shared" si="291"/>
        <v>-27221.329855608961</v>
      </c>
      <c r="AG263" s="5">
        <f t="shared" si="312"/>
        <v>-19468.439143228647</v>
      </c>
      <c r="AH263" s="5">
        <f t="shared" si="292"/>
        <v>198327.29575444415</v>
      </c>
      <c r="AI263" s="42">
        <f t="shared" si="307"/>
        <v>0</v>
      </c>
      <c r="AJ263" s="42">
        <f t="shared" si="310"/>
        <v>24036.636394459845</v>
      </c>
      <c r="AK263" s="42">
        <f t="shared" si="305"/>
        <v>222363.93214890399</v>
      </c>
    </row>
    <row r="264" spans="1:37" ht="15" x14ac:dyDescent="0.2">
      <c r="A264" s="12"/>
      <c r="B264" s="70" t="s">
        <v>49</v>
      </c>
      <c r="C264" s="10">
        <f>$H$253*0.11+$B$266</f>
        <v>36338.283812795395</v>
      </c>
      <c r="D264" s="1"/>
      <c r="E264" s="1"/>
      <c r="F264" s="1"/>
      <c r="I264" s="2">
        <f t="shared" si="294"/>
        <v>10</v>
      </c>
      <c r="J264" s="11">
        <f t="shared" si="284"/>
        <v>330381.874267885</v>
      </c>
      <c r="K264" s="11">
        <f t="shared" si="295"/>
        <v>3303.81874267885</v>
      </c>
      <c r="L264" s="24">
        <f t="shared" si="301"/>
        <v>36338.283812795395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H'!$B$264:$AV$384, 28)</f>
        <v>45.803030672027042</v>
      </c>
      <c r="S264" s="46">
        <f>VLOOKUP(I264, '[1]Lapse Rates'!$A$4:$F$24, 5)</f>
        <v>1.273365E-3</v>
      </c>
      <c r="T264" s="33">
        <f t="shared" si="311"/>
        <v>0.74910884608215367</v>
      </c>
      <c r="U264" s="33">
        <f t="shared" si="302"/>
        <v>3.4311455453787665E-2</v>
      </c>
      <c r="V264" s="39">
        <f t="shared" si="297"/>
        <v>9.5388898579140159E-4</v>
      </c>
      <c r="W264" s="32">
        <f t="shared" si="303"/>
        <v>0.7138435016425746</v>
      </c>
      <c r="X264" s="32"/>
      <c r="Y264" s="5">
        <f t="shared" si="308"/>
        <v>0</v>
      </c>
      <c r="Z264" s="5">
        <f t="shared" si="298"/>
        <v>4.5113507126720931</v>
      </c>
      <c r="AA264" s="5">
        <f t="shared" si="304"/>
        <v>0</v>
      </c>
      <c r="AB264" s="5">
        <f t="shared" si="289"/>
        <v>4.2989725815070603</v>
      </c>
      <c r="AC264" s="32"/>
      <c r="AD264" s="5">
        <f t="shared" si="309"/>
        <v>235840.95400662383</v>
      </c>
      <c r="AE264" s="5">
        <f t="shared" si="291"/>
        <v>-2358.4095400662382</v>
      </c>
      <c r="AF264" s="5">
        <f t="shared" si="291"/>
        <v>-25939.84776060755</v>
      </c>
      <c r="AG264" s="5">
        <f t="shared" si="312"/>
        <v>-20663.353506479092</v>
      </c>
      <c r="AH264" s="5">
        <f>SUM(AD264:AG264)</f>
        <v>186879.34319947095</v>
      </c>
      <c r="AI264" s="42">
        <f t="shared" si="307"/>
        <v>0</v>
      </c>
      <c r="AJ264" s="42">
        <f t="shared" si="310"/>
        <v>22905.080175674215</v>
      </c>
      <c r="AK264" s="42">
        <f t="shared" si="305"/>
        <v>209784.42337514518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330381.874267885</v>
      </c>
      <c r="K265" s="11">
        <f t="shared" si="295"/>
        <v>3303.81874267885</v>
      </c>
      <c r="L265" s="24">
        <f t="shared" si="301"/>
        <v>36338.283812795395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H'!$B$264:$AV$384, 28)</f>
        <v>50.944849582029562</v>
      </c>
      <c r="S265" s="46">
        <f>VLOOKUP(I265, '[1]Lapse Rates'!$A$4:$F$24, 5)</f>
        <v>1.2241776999999999E-3</v>
      </c>
      <c r="T265" s="33">
        <f t="shared" si="311"/>
        <v>0.7138435016425746</v>
      </c>
      <c r="U265" s="33">
        <f t="shared" si="302"/>
        <v>3.6366649816290238E-2</v>
      </c>
      <c r="V265" s="39">
        <f t="shared" si="297"/>
        <v>8.7387129600075312E-4</v>
      </c>
      <c r="W265" s="32">
        <f t="shared" si="303"/>
        <v>0.67660298053028356</v>
      </c>
      <c r="X265" s="31"/>
      <c r="Y265" s="5">
        <f t="shared" si="308"/>
        <v>0</v>
      </c>
      <c r="Z265" s="5">
        <f t="shared" si="298"/>
        <v>4.2989725815070603</v>
      </c>
      <c r="AA265" s="5">
        <f t="shared" si="304"/>
        <v>0</v>
      </c>
      <c r="AB265" s="5">
        <f t="shared" si="289"/>
        <v>4.0746993636177216</v>
      </c>
      <c r="AC265" s="32"/>
      <c r="AD265" s="5">
        <f t="shared" si="309"/>
        <v>223537.36084283239</v>
      </c>
      <c r="AE265" s="5">
        <f t="shared" si="291"/>
        <v>-2235.3736084283237</v>
      </c>
      <c r="AF265" s="5">
        <f t="shared" si="291"/>
        <v>-24586.59113509272</v>
      </c>
      <c r="AG265" s="5">
        <f t="shared" si="312"/>
        <v>-21901.051152214655</v>
      </c>
      <c r="AH265" s="5">
        <f t="shared" ref="AH265:AH274" si="313">SUM(AD265:AG265)</f>
        <v>174814.34494709672</v>
      </c>
      <c r="AI265" s="42">
        <f t="shared" si="307"/>
        <v>0</v>
      </c>
      <c r="AJ265" s="42">
        <f t="shared" si="310"/>
        <v>21710.146676905289</v>
      </c>
      <c r="AK265" s="42">
        <f t="shared" ref="AK265:AK274" si="314">SUM(AH265:AJ265)</f>
        <v>196524.491624002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330381.874267885</v>
      </c>
      <c r="K266" s="11">
        <f t="shared" si="295"/>
        <v>3303.81874267885</v>
      </c>
      <c r="L266" s="24">
        <f t="shared" si="301"/>
        <v>36338.283812795395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H'!$B$264:$AV$384, 28)</f>
        <v>56.798607503905096</v>
      </c>
      <c r="S266" s="46">
        <f>VLOOKUP(I266, '[1]Lapse Rates'!$A$4:$F$24, 5)</f>
        <v>1.0124068E-3</v>
      </c>
      <c r="T266" s="33">
        <f t="shared" si="311"/>
        <v>0.67660298053028356</v>
      </c>
      <c r="U266" s="33">
        <f t="shared" si="302"/>
        <v>3.8430107127111916E-2</v>
      </c>
      <c r="V266" s="39">
        <f t="shared" si="297"/>
        <v>6.8499745838912669E-4</v>
      </c>
      <c r="W266" s="32">
        <f t="shared" si="303"/>
        <v>0.63748787594478251</v>
      </c>
      <c r="X266" s="31"/>
      <c r="Y266" s="5">
        <f t="shared" si="308"/>
        <v>0</v>
      </c>
      <c r="Z266" s="5">
        <f t="shared" si="298"/>
        <v>4.0746993636177216</v>
      </c>
      <c r="AA266" s="5">
        <f t="shared" si="304"/>
        <v>0</v>
      </c>
      <c r="AB266" s="5">
        <f t="shared" si="289"/>
        <v>3.8391368604235043</v>
      </c>
      <c r="AC266" s="32"/>
      <c r="AD266" s="5">
        <f t="shared" si="309"/>
        <v>210614.4392776902</v>
      </c>
      <c r="AE266" s="5">
        <f t="shared" si="291"/>
        <v>-2106.1443927769019</v>
      </c>
      <c r="AF266" s="5">
        <f t="shared" si="291"/>
        <v>-23165.215363297608</v>
      </c>
      <c r="AG266" s="5">
        <f t="shared" si="312"/>
        <v>-23143.724985053483</v>
      </c>
      <c r="AH266" s="5">
        <f t="shared" si="313"/>
        <v>162199.3545365622</v>
      </c>
      <c r="AI266" s="42">
        <f t="shared" si="307"/>
        <v>0</v>
      </c>
      <c r="AJ266" s="42">
        <f t="shared" si="310"/>
        <v>20455.063456217566</v>
      </c>
      <c r="AK266" s="42">
        <f t="shared" si="314"/>
        <v>182654.41799277975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330381.874267885</v>
      </c>
      <c r="K267" s="11">
        <f t="shared" si="295"/>
        <v>3303.81874267885</v>
      </c>
      <c r="L267" s="24">
        <f t="shared" si="301"/>
        <v>36338.283812795395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H'!$B$264:$AV$384, 28)</f>
        <v>63.502316126146624</v>
      </c>
      <c r="S267" s="46">
        <f>VLOOKUP(I267, '[1]Lapse Rates'!$A$4:$F$24, 5)</f>
        <v>8.7385670000000003E-4</v>
      </c>
      <c r="T267" s="33">
        <f t="shared" si="311"/>
        <v>0.63748787594478251</v>
      </c>
      <c r="U267" s="33">
        <f t="shared" si="302"/>
        <v>4.0481956624831318E-2</v>
      </c>
      <c r="V267" s="39">
        <f t="shared" si="297"/>
        <v>5.57073051563117E-4</v>
      </c>
      <c r="W267" s="32">
        <f t="shared" si="303"/>
        <v>0.59644884626838812</v>
      </c>
      <c r="X267" s="31"/>
      <c r="Y267" s="5">
        <f t="shared" si="308"/>
        <v>0</v>
      </c>
      <c r="Z267" s="5">
        <f t="shared" si="298"/>
        <v>3.8391368604235043</v>
      </c>
      <c r="AA267" s="5">
        <f t="shared" si="304"/>
        <v>0</v>
      </c>
      <c r="AB267" s="5">
        <f t="shared" si="289"/>
        <v>3.5919879223936513</v>
      </c>
      <c r="AC267" s="32"/>
      <c r="AD267" s="5">
        <f t="shared" si="309"/>
        <v>197055.88773506766</v>
      </c>
      <c r="AE267" s="5">
        <f t="shared" si="291"/>
        <v>-1970.5588773506768</v>
      </c>
      <c r="AF267" s="5">
        <f t="shared" si="291"/>
        <v>-21673.927455515059</v>
      </c>
      <c r="AG267" s="5">
        <f t="shared" si="312"/>
        <v>-24379.408256215538</v>
      </c>
      <c r="AH267" s="5">
        <f t="shared" si="313"/>
        <v>149031.9931459864</v>
      </c>
      <c r="AI267" s="42">
        <f t="shared" si="307"/>
        <v>0</v>
      </c>
      <c r="AJ267" s="42">
        <f t="shared" si="310"/>
        <v>19138.247380268043</v>
      </c>
      <c r="AK267" s="42">
        <f t="shared" si="314"/>
        <v>168170.24052625443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330381.874267885</v>
      </c>
      <c r="K268" s="11">
        <f t="shared" si="295"/>
        <v>3303.81874267885</v>
      </c>
      <c r="L268" s="24">
        <f t="shared" si="301"/>
        <v>36338.283812795395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H'!$B$264:$AV$384, 28)</f>
        <v>70.910488080857561</v>
      </c>
      <c r="S268" s="46">
        <f>VLOOKUP(I268, '[1]Lapse Rates'!$A$4:$F$24, 5)</f>
        <v>8.3940749999999998E-4</v>
      </c>
      <c r="T268" s="33">
        <f t="shared" si="311"/>
        <v>0.59644884626838812</v>
      </c>
      <c r="U268" s="33">
        <f t="shared" si="302"/>
        <v>4.229447880415578E-2</v>
      </c>
      <c r="V268" s="39">
        <f t="shared" si="297"/>
        <v>5.0066363492403201E-4</v>
      </c>
      <c r="W268" s="32">
        <f t="shared" si="303"/>
        <v>0.55365370382930834</v>
      </c>
      <c r="X268" s="31"/>
      <c r="Y268" s="5">
        <f t="shared" si="308"/>
        <v>0</v>
      </c>
      <c r="Z268" s="5">
        <f t="shared" si="298"/>
        <v>3.5919879223936513</v>
      </c>
      <c r="AA268" s="5">
        <f t="shared" si="304"/>
        <v>0</v>
      </c>
      <c r="AB268" s="5">
        <f t="shared" si="289"/>
        <v>3.3342631640342053</v>
      </c>
      <c r="AC268" s="32"/>
      <c r="AD268" s="5">
        <f t="shared" si="309"/>
        <v>182917.14836648339</v>
      </c>
      <c r="AE268" s="5">
        <f t="shared" si="291"/>
        <v>-1829.1714836648339</v>
      </c>
      <c r="AF268" s="5">
        <f t="shared" si="291"/>
        <v>-20118.82542375477</v>
      </c>
      <c r="AG268" s="5">
        <f t="shared" si="312"/>
        <v>-25470.961675747931</v>
      </c>
      <c r="AH268" s="5">
        <f t="shared" si="313"/>
        <v>135498.18978331584</v>
      </c>
      <c r="AI268" s="42">
        <f t="shared" si="307"/>
        <v>0</v>
      </c>
      <c r="AJ268" s="42">
        <f t="shared" si="310"/>
        <v>17765.082906219686</v>
      </c>
      <c r="AK268" s="42">
        <f t="shared" si="314"/>
        <v>153263.27268953552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330381.874267885</v>
      </c>
      <c r="K269" s="11">
        <f t="shared" si="295"/>
        <v>3303.81874267885</v>
      </c>
      <c r="L269" s="24">
        <f t="shared" si="301"/>
        <v>36338.283812795395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H'!$B$264:$AV$384, 28)</f>
        <v>79.054106160736211</v>
      </c>
      <c r="S269" s="46">
        <f>VLOOKUP(I269, '[1]Lapse Rates'!$A$4:$F$24, 5)</f>
        <v>7.2940090000000004E-4</v>
      </c>
      <c r="T269" s="33">
        <f t="shared" si="311"/>
        <v>0.55365370382930834</v>
      </c>
      <c r="U269" s="33">
        <f t="shared" si="302"/>
        <v>4.3768598678806947E-2</v>
      </c>
      <c r="V269" s="39">
        <f t="shared" si="297"/>
        <v>4.0383550986143097E-4</v>
      </c>
      <c r="W269" s="32">
        <f t="shared" si="303"/>
        <v>0.50948126964064</v>
      </c>
      <c r="X269" s="31"/>
      <c r="Y269" s="5">
        <f t="shared" si="308"/>
        <v>0</v>
      </c>
      <c r="Z269" s="5">
        <f t="shared" si="298"/>
        <v>3.3342631640342053</v>
      </c>
      <c r="AA269" s="5">
        <f t="shared" si="304"/>
        <v>0</v>
      </c>
      <c r="AB269" s="5">
        <f t="shared" si="289"/>
        <v>3.0682439553441299</v>
      </c>
      <c r="AC269" s="32"/>
      <c r="AD269" s="5">
        <f t="shared" si="309"/>
        <v>168323.37676825633</v>
      </c>
      <c r="AE269" s="5">
        <f t="shared" si="291"/>
        <v>-1683.2337676825634</v>
      </c>
      <c r="AF269" s="5">
        <f t="shared" si="291"/>
        <v>-18513.674973504912</v>
      </c>
      <c r="AG269" s="5">
        <f t="shared" si="312"/>
        <v>-26358.719413739229</v>
      </c>
      <c r="AH269" s="5">
        <f t="shared" si="313"/>
        <v>121767.74861332963</v>
      </c>
      <c r="AI269" s="42">
        <f t="shared" si="307"/>
        <v>0</v>
      </c>
      <c r="AJ269" s="42">
        <f t="shared" si="310"/>
        <v>16347.725119572679</v>
      </c>
      <c r="AK269" s="42">
        <f t="shared" si="314"/>
        <v>138115.47373290232</v>
      </c>
    </row>
    <row r="270" spans="1:37" ht="15" x14ac:dyDescent="0.2">
      <c r="I270" s="2">
        <f t="shared" si="294"/>
        <v>16</v>
      </c>
      <c r="J270" s="11">
        <f t="shared" si="284"/>
        <v>330381.874267885</v>
      </c>
      <c r="K270" s="11">
        <f t="shared" si="295"/>
        <v>3303.81874267885</v>
      </c>
      <c r="L270" s="24">
        <f t="shared" si="301"/>
        <v>36338.283812795395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H'!$B$264:$AV$384, 28)</f>
        <v>87.818832791485178</v>
      </c>
      <c r="S270" s="46">
        <f>VLOOKUP(I270, '[1]Lapse Rates'!$A$4:$F$24, 5)</f>
        <v>6.1234970000000001E-4</v>
      </c>
      <c r="T270" s="33">
        <f t="shared" si="311"/>
        <v>0.50948126964064</v>
      </c>
      <c r="U270" s="33">
        <f t="shared" si="302"/>
        <v>4.4742050428964938E-2</v>
      </c>
      <c r="V270" s="39">
        <f t="shared" si="297"/>
        <v>3.11980702620065E-4</v>
      </c>
      <c r="W270" s="32">
        <f t="shared" si="303"/>
        <v>0.46442723850905498</v>
      </c>
      <c r="X270" s="31"/>
      <c r="Y270" s="5">
        <f t="shared" si="308"/>
        <v>0</v>
      </c>
      <c r="Z270" s="5">
        <f t="shared" si="298"/>
        <v>3.0682439553441299</v>
      </c>
      <c r="AA270" s="5">
        <f t="shared" si="304"/>
        <v>0</v>
      </c>
      <c r="AB270" s="5">
        <f t="shared" si="289"/>
        <v>2.7969155142006965</v>
      </c>
      <c r="AC270" s="32"/>
      <c r="AD270" s="5">
        <f t="shared" si="309"/>
        <v>153438.34151967964</v>
      </c>
      <c r="AE270" s="5">
        <f t="shared" si="291"/>
        <v>-1534.3834151967965</v>
      </c>
      <c r="AF270" s="5">
        <f t="shared" si="291"/>
        <v>-16876.488803334858</v>
      </c>
      <c r="AG270" s="5">
        <f t="shared" si="312"/>
        <v>-26944.960287785125</v>
      </c>
      <c r="AH270" s="5">
        <f t="shared" si="313"/>
        <v>108082.50901336287</v>
      </c>
      <c r="AI270" s="42">
        <f t="shared" si="307"/>
        <v>0</v>
      </c>
      <c r="AJ270" s="42">
        <f t="shared" si="310"/>
        <v>14902.079284781788</v>
      </c>
      <c r="AK270" s="42">
        <f t="shared" si="314"/>
        <v>122984.58829814466</v>
      </c>
    </row>
    <row r="271" spans="1:37" ht="15" x14ac:dyDescent="0.2">
      <c r="I271" s="2">
        <f t="shared" si="294"/>
        <v>17</v>
      </c>
      <c r="J271" s="11">
        <f t="shared" si="284"/>
        <v>330381.874267885</v>
      </c>
      <c r="K271" s="11">
        <f t="shared" si="295"/>
        <v>3303.81874267885</v>
      </c>
      <c r="L271" s="24">
        <f t="shared" si="301"/>
        <v>36338.283812795395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H'!$B$264:$AV$384, 28)</f>
        <v>97.325887295639674</v>
      </c>
      <c r="S271" s="46">
        <f>VLOOKUP(I271, '[1]Lapse Rates'!$A$4:$F$24, 5)</f>
        <v>4.6742110000000002E-4</v>
      </c>
      <c r="T271" s="33">
        <f t="shared" si="311"/>
        <v>0.46442723850905498</v>
      </c>
      <c r="U271" s="33">
        <f t="shared" si="302"/>
        <v>4.520079307215745E-2</v>
      </c>
      <c r="V271" s="39">
        <f t="shared" si="297"/>
        <v>2.1708309069386485E-4</v>
      </c>
      <c r="W271" s="32">
        <f t="shared" si="303"/>
        <v>0.41900936234620367</v>
      </c>
      <c r="X271" s="31"/>
      <c r="Y271" s="5">
        <f t="shared" si="308"/>
        <v>0</v>
      </c>
      <c r="Z271" s="5">
        <f t="shared" si="298"/>
        <v>2.7969155142006965</v>
      </c>
      <c r="AA271" s="5">
        <f t="shared" si="304"/>
        <v>0</v>
      </c>
      <c r="AB271" s="5">
        <f t="shared" si="289"/>
        <v>2.5233958927639191</v>
      </c>
      <c r="AC271" s="32"/>
      <c r="AD271" s="5">
        <f t="shared" si="309"/>
        <v>138433.09846773013</v>
      </c>
      <c r="AE271" s="5">
        <f t="shared" si="291"/>
        <v>-1384.3309846773013</v>
      </c>
      <c r="AF271" s="5">
        <f t="shared" si="291"/>
        <v>-15226.081129154772</v>
      </c>
      <c r="AG271" s="5">
        <f t="shared" si="312"/>
        <v>-27221.228411052311</v>
      </c>
      <c r="AH271" s="5">
        <f t="shared" si="313"/>
        <v>94601.457942845736</v>
      </c>
      <c r="AI271" s="42">
        <f t="shared" si="307"/>
        <v>0</v>
      </c>
      <c r="AJ271" s="42">
        <f t="shared" si="310"/>
        <v>13444.758467499425</v>
      </c>
      <c r="AK271" s="42">
        <f t="shared" si="314"/>
        <v>108046.21641034517</v>
      </c>
    </row>
    <row r="272" spans="1:37" ht="15" x14ac:dyDescent="0.2">
      <c r="I272" s="2">
        <f t="shared" si="294"/>
        <v>18</v>
      </c>
      <c r="J272" s="11">
        <f t="shared" si="284"/>
        <v>330381.874267885</v>
      </c>
      <c r="K272" s="11">
        <f t="shared" si="295"/>
        <v>3303.81874267885</v>
      </c>
      <c r="L272" s="24">
        <f t="shared" si="301"/>
        <v>36338.283812795395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H'!$B$264:$AV$384, 28)</f>
        <v>107.90418376930927</v>
      </c>
      <c r="S272" s="46">
        <f>VLOOKUP(I272, '[1]Lapse Rates'!$A$4:$F$24, 5)</f>
        <v>4.0205260000000001E-4</v>
      </c>
      <c r="T272" s="33">
        <f t="shared" si="311"/>
        <v>0.41900936234620367</v>
      </c>
      <c r="U272" s="33">
        <f t="shared" si="302"/>
        <v>4.5212863235665854E-2</v>
      </c>
      <c r="V272" s="39">
        <f t="shared" si="297"/>
        <v>1.6846380355563329E-4</v>
      </c>
      <c r="W272" s="32">
        <f t="shared" si="303"/>
        <v>0.37362803530698219</v>
      </c>
      <c r="X272" s="31"/>
      <c r="Y272" s="5">
        <f t="shared" si="308"/>
        <v>0</v>
      </c>
      <c r="Z272" s="5">
        <f t="shared" si="308"/>
        <v>2.5233958927639191</v>
      </c>
      <c r="AA272" s="5">
        <f t="shared" si="304"/>
        <v>0</v>
      </c>
      <c r="AB272" s="5">
        <f t="shared" si="289"/>
        <v>2.2500963807488858</v>
      </c>
      <c r="AC272" s="32"/>
      <c r="AD272" s="5">
        <f t="shared" si="309"/>
        <v>123439.93058374828</v>
      </c>
      <c r="AE272" s="5">
        <f t="shared" si="291"/>
        <v>-1234.3993058374829</v>
      </c>
      <c r="AF272" s="5">
        <f t="shared" si="291"/>
        <v>-13577.001587402257</v>
      </c>
      <c r="AG272" s="5">
        <f t="shared" si="312"/>
        <v>-27228.497413551813</v>
      </c>
      <c r="AH272" s="5">
        <f t="shared" si="313"/>
        <v>81400.032276956743</v>
      </c>
      <c r="AI272" s="42">
        <f t="shared" si="307"/>
        <v>0</v>
      </c>
      <c r="AJ272" s="42">
        <f t="shared" si="310"/>
        <v>11988.610163500132</v>
      </c>
      <c r="AK272" s="42">
        <f t="shared" si="314"/>
        <v>93388.642440456868</v>
      </c>
    </row>
    <row r="273" spans="1:39" ht="15" x14ac:dyDescent="0.2">
      <c r="I273" s="2">
        <f t="shared" si="294"/>
        <v>19</v>
      </c>
      <c r="J273" s="11">
        <f t="shared" si="284"/>
        <v>330381.874267885</v>
      </c>
      <c r="K273" s="11">
        <f t="shared" si="295"/>
        <v>3303.81874267885</v>
      </c>
      <c r="L273" s="24">
        <f t="shared" si="301"/>
        <v>36338.283812795395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H'!$B$264:$AV$384, 28)</f>
        <v>119.65643775242471</v>
      </c>
      <c r="S273" s="46">
        <f>VLOOKUP(I273, '[1]Lapse Rates'!$A$4:$F$24, 5)</f>
        <v>3.3283375800000001E-2</v>
      </c>
      <c r="T273" s="33">
        <f t="shared" si="311"/>
        <v>0.37362803530698219</v>
      </c>
      <c r="U273" s="33">
        <f t="shared" si="302"/>
        <v>4.4706999749270657E-2</v>
      </c>
      <c r="V273" s="39">
        <f t="shared" si="297"/>
        <v>1.2435602308537956E-2</v>
      </c>
      <c r="W273" s="32">
        <f t="shared" si="303"/>
        <v>0.31648543324917355</v>
      </c>
      <c r="X273" s="31"/>
      <c r="Y273" s="5">
        <f t="shared" si="308"/>
        <v>0</v>
      </c>
      <c r="Z273" s="5">
        <f t="shared" si="308"/>
        <v>2.2500963807488858</v>
      </c>
      <c r="AA273" s="5">
        <f t="shared" si="304"/>
        <v>0</v>
      </c>
      <c r="AB273" s="5">
        <f t="shared" si="289"/>
        <v>1.9059670598021654</v>
      </c>
      <c r="AC273" s="32"/>
      <c r="AD273" s="5">
        <f t="shared" si="309"/>
        <v>104561.05061534556</v>
      </c>
      <c r="AE273" s="5">
        <f t="shared" si="291"/>
        <v>-1045.6105061534556</v>
      </c>
      <c r="AF273" s="5">
        <f t="shared" si="291"/>
        <v>-11500.537496023981</v>
      </c>
      <c r="AG273" s="5">
        <f t="shared" si="312"/>
        <v>-26923.851752003517</v>
      </c>
      <c r="AH273" s="5">
        <f t="shared" si="313"/>
        <v>65091.0508611646</v>
      </c>
      <c r="AI273" s="42">
        <f t="shared" si="307"/>
        <v>0</v>
      </c>
      <c r="AJ273" s="42">
        <f t="shared" si="310"/>
        <v>10155.085409166699</v>
      </c>
      <c r="AK273" s="42">
        <f t="shared" si="314"/>
        <v>75246.136270331306</v>
      </c>
    </row>
    <row r="274" spans="1:39" ht="15" x14ac:dyDescent="0.2">
      <c r="I274" s="2">
        <f t="shared" si="294"/>
        <v>20</v>
      </c>
      <c r="J274" s="11">
        <f t="shared" si="284"/>
        <v>330381.874267885</v>
      </c>
      <c r="K274" s="11">
        <f t="shared" si="295"/>
        <v>3303.81874267885</v>
      </c>
      <c r="L274" s="24">
        <f t="shared" si="301"/>
        <v>36338.283812795395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H'!$B$264:$AV$384, 28)</f>
        <v>132.76354223468405</v>
      </c>
      <c r="S274" s="46">
        <f>VLOOKUP(I274, '[1]Lapse Rates'!$A$4:$F$24, 5)</f>
        <v>0</v>
      </c>
      <c r="T274" s="33">
        <f t="shared" si="311"/>
        <v>0.31648543324917355</v>
      </c>
      <c r="U274" s="33">
        <f t="shared" si="302"/>
        <v>4.2017727183838935E-2</v>
      </c>
      <c r="V274" s="39">
        <f t="shared" si="297"/>
        <v>0</v>
      </c>
      <c r="W274" s="32">
        <f t="shared" si="303"/>
        <v>0.2744677060653346</v>
      </c>
      <c r="X274" s="31"/>
      <c r="Y274" s="5">
        <f t="shared" si="308"/>
        <v>0</v>
      </c>
      <c r="Z274" s="5">
        <f t="shared" si="308"/>
        <v>1.9059670598021654</v>
      </c>
      <c r="AA274" s="5">
        <f t="shared" si="304"/>
        <v>0</v>
      </c>
      <c r="AB274" s="5">
        <f t="shared" si="289"/>
        <v>1.652924121560204</v>
      </c>
      <c r="AC274" s="32"/>
      <c r="AD274" s="5">
        <f>$W274*J274</f>
        <v>90679.155155872199</v>
      </c>
      <c r="AE274" s="5">
        <f t="shared" si="291"/>
        <v>-906.79155155872195</v>
      </c>
      <c r="AF274" s="5">
        <f t="shared" si="291"/>
        <v>-9973.6854004490324</v>
      </c>
      <c r="AG274" s="5">
        <f t="shared" si="312"/>
        <v>-25304.293824196138</v>
      </c>
      <c r="AH274" s="5">
        <f t="shared" si="313"/>
        <v>54494.384379668307</v>
      </c>
      <c r="AI274" s="42">
        <f t="shared" si="307"/>
        <v>0</v>
      </c>
      <c r="AJ274" s="42">
        <f t="shared" si="310"/>
        <v>8806.8558449517204</v>
      </c>
      <c r="AK274" s="42">
        <f t="shared" si="314"/>
        <v>63301.240224620029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4743561.7589079235</v>
      </c>
      <c r="AE277" s="21">
        <f t="shared" ref="AE277:AK277" si="315">SUM(AE254:AE274)</f>
        <v>-173056.91320147004</v>
      </c>
      <c r="AF277" s="21">
        <f t="shared" si="315"/>
        <v>-496149.45244945743</v>
      </c>
      <c r="AG277" s="21">
        <f t="shared" si="315"/>
        <v>-417548.18272154633</v>
      </c>
      <c r="AH277" s="21">
        <f t="shared" si="315"/>
        <v>3656807.2105354504</v>
      </c>
      <c r="AI277" s="21">
        <f t="shared" si="315"/>
        <v>0</v>
      </c>
      <c r="AJ277" s="21">
        <f t="shared" si="315"/>
        <v>428928.56849782256</v>
      </c>
      <c r="AK277" s="21">
        <f t="shared" si="315"/>
        <v>4085735.7790332721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2537059.1392312706</v>
      </c>
      <c r="AE279" s="21">
        <f t="shared" ref="AE279:AK279" si="316">AE254+NPV($D$6,AE255:AE274)</f>
        <v>-151280.23144331519</v>
      </c>
      <c r="AF279" s="21">
        <f t="shared" si="316"/>
        <v>-256630.48852859763</v>
      </c>
      <c r="AG279" s="21">
        <f t="shared" si="316"/>
        <v>-157597.67078091303</v>
      </c>
      <c r="AH279" s="21">
        <f t="shared" si="316"/>
        <v>1971550.7484784455</v>
      </c>
      <c r="AI279" s="21">
        <f t="shared" si="316"/>
        <v>0</v>
      </c>
      <c r="AJ279" s="21">
        <f t="shared" si="316"/>
        <v>214602.74246907569</v>
      </c>
      <c r="AK279" s="21">
        <f t="shared" si="316"/>
        <v>2186153.4909475213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3627398.0255270237</v>
      </c>
      <c r="AE281" s="21">
        <f t="shared" ref="AE281:AK281" si="317">AE254+NPV($D$7,AE255:AE274)</f>
        <v>-162008.71197422445</v>
      </c>
      <c r="AF281" s="21">
        <f t="shared" si="317"/>
        <v>-374631.6867711271</v>
      </c>
      <c r="AG281" s="21">
        <f t="shared" si="317"/>
        <v>-278490.57318195165</v>
      </c>
      <c r="AH281" s="21">
        <f t="shared" si="317"/>
        <v>2812267.0535997208</v>
      </c>
      <c r="AI281" s="21">
        <f t="shared" si="317"/>
        <v>0</v>
      </c>
      <c r="AJ281" s="21">
        <f t="shared" si="317"/>
        <v>320514.59656639176</v>
      </c>
      <c r="AK281" s="21">
        <f t="shared" si="317"/>
        <v>3132781.650166112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345330.04474550573</v>
      </c>
    </row>
    <row r="285" spans="1:39" ht="15" x14ac:dyDescent="0.2">
      <c r="G285" s="58" t="s">
        <v>118</v>
      </c>
      <c r="H285" s="57"/>
      <c r="I285" s="57"/>
      <c r="J285" s="11">
        <f>H$284</f>
        <v>345330.04474550573</v>
      </c>
      <c r="K285" s="11">
        <f>J285*$C$10</f>
        <v>138132.01789820229</v>
      </c>
      <c r="L285" s="24">
        <f>$C$294</f>
        <v>48340.514868226266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345330.04474550573</v>
      </c>
      <c r="AE285" s="5">
        <f>-$W285*K285</f>
        <v>-138132.01789820229</v>
      </c>
      <c r="AF285" s="5">
        <f>-$W285*L285</f>
        <v>-48340.514868226266</v>
      </c>
      <c r="AG285" s="5"/>
      <c r="AH285" s="5">
        <f>SUM(AD285:AG285)</f>
        <v>158857.51197907719</v>
      </c>
      <c r="AI285" s="42">
        <f>Y285-AA285</f>
        <v>0</v>
      </c>
      <c r="AJ285" s="42"/>
      <c r="AK285" s="42">
        <f>SUM(AH285:AJ285)</f>
        <v>158857.51197907719</v>
      </c>
      <c r="AL285" s="6" t="s">
        <v>39</v>
      </c>
      <c r="AM285" s="36">
        <f>AK312</f>
        <v>3308730.9839650197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345330.04474550573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H'!$B$264:$AV$384, 31)</f>
        <v>20.199913957631747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2.0199913957631748E-2</v>
      </c>
      <c r="V286" s="39">
        <f>MIN(S286*T286,T286-U286)</f>
        <v>2.3220462500000002E-3</v>
      </c>
      <c r="W286" s="32">
        <f>T286-SUM(U286:V286)</f>
        <v>0.97747803979236825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5.8866562242611815</v>
      </c>
      <c r="AC286" s="32"/>
      <c r="AD286" s="5">
        <f t="shared" ref="AD286:AD288" si="326">$W286*J286</f>
        <v>337552.53521924774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-12164.973982790611</v>
      </c>
      <c r="AH286" s="5">
        <f t="shared" ref="AH286:AH294" si="328">SUM(AD286:AG286)</f>
        <v>325387.56123645714</v>
      </c>
      <c r="AI286" s="42">
        <f>-M286*$W285*(N286-N285)/1000</f>
        <v>0</v>
      </c>
      <c r="AJ286" s="42">
        <f>$D$6*SUM(Y286:Z286,AD286:AE286)</f>
        <v>33114.494491657206</v>
      </c>
      <c r="AK286" s="42">
        <f t="shared" ref="AK286" si="329">SUM(AH286:AJ286)</f>
        <v>358502.05572811433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345330.04474550573</v>
      </c>
      <c r="K287" s="11">
        <f t="shared" ref="K287:K305" si="331">J287*$C$11</f>
        <v>3453.3004474550576</v>
      </c>
      <c r="L287" s="24">
        <f>$C$295</f>
        <v>37980.613525861088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H'!$B$264:$AV$384, 31)</f>
        <v>21.983970847820917</v>
      </c>
      <c r="S287" s="46">
        <f>VLOOKUP(I287, '[1]Lapse Rates'!$A$4:$F$24, 5)</f>
        <v>2.1348066000000001E-3</v>
      </c>
      <c r="T287" s="33">
        <f t="shared" ref="T287:T289" si="332">W286</f>
        <v>0.97747803979236825</v>
      </c>
      <c r="U287" s="33">
        <f>T287*R287/1000</f>
        <v>2.1488848731180558E-2</v>
      </c>
      <c r="V287" s="39">
        <f t="shared" ref="V287:V305" si="333">MIN(S287*T287,T287-U287)</f>
        <v>2.0867265707038107E-3</v>
      </c>
      <c r="W287" s="32">
        <f>T287-SUM(U287:V287)</f>
        <v>0.95390246449048388</v>
      </c>
      <c r="X287" s="32"/>
      <c r="Y287" s="5">
        <f t="shared" ref="Y287:Z302" si="334">AA286</f>
        <v>0</v>
      </c>
      <c r="Z287" s="5">
        <f t="shared" si="334"/>
        <v>5.8866562242611815</v>
      </c>
      <c r="AA287" s="5">
        <f>O287*W287</f>
        <v>0</v>
      </c>
      <c r="AB287" s="5">
        <f t="shared" si="325"/>
        <v>5.7446772728763964</v>
      </c>
      <c r="AC287" s="32"/>
      <c r="AD287" s="5">
        <f t="shared" si="326"/>
        <v>329411.180745347</v>
      </c>
      <c r="AE287" s="5">
        <f t="shared" si="327"/>
        <v>-3294.1118074534702</v>
      </c>
      <c r="AF287" s="5">
        <f t="shared" si="327"/>
        <v>-36229.800845179496</v>
      </c>
      <c r="AG287" s="5">
        <f t="shared" ref="AG287:AG290" si="335">-U287*M287</f>
        <v>-12941.207882530136</v>
      </c>
      <c r="AH287" s="5">
        <f t="shared" si="328"/>
        <v>276946.06021018396</v>
      </c>
      <c r="AI287" s="42">
        <f>-M287*($W286*N287-$W285*N286)/1000</f>
        <v>0</v>
      </c>
      <c r="AJ287" s="42">
        <f t="shared" ref="AJ287:AJ288" si="336">$D$6*SUM(Y287:Z287,AD287:AE287)</f>
        <v>31992.661943782958</v>
      </c>
      <c r="AK287" s="42">
        <f>SUM(AH287:AJ287)</f>
        <v>308938.7221539669</v>
      </c>
      <c r="AL287" s="48" t="s">
        <v>59</v>
      </c>
      <c r="AM287" s="54">
        <f>AK312/AD312</f>
        <v>0.86830120942921651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345330.04474550573</v>
      </c>
      <c r="K288" s="11">
        <f t="shared" si="331"/>
        <v>3453.3004474550576</v>
      </c>
      <c r="L288" s="24">
        <f t="shared" ref="L288:L305" si="337">$C$295</f>
        <v>37980.613525861088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H'!$B$264:$AV$384, 31)</f>
        <v>23.864583071230037</v>
      </c>
      <c r="S288" s="46">
        <f>VLOOKUP(I288, '[1]Lapse Rates'!$A$4:$F$24, 5)</f>
        <v>2.1304430000000001E-3</v>
      </c>
      <c r="T288" s="33">
        <f t="shared" si="332"/>
        <v>0.95390246449048388</v>
      </c>
      <c r="U288" s="33">
        <f t="shared" ref="U288:U305" si="338">T288*R288/1000</f>
        <v>2.2764484605684213E-2</v>
      </c>
      <c r="V288" s="39">
        <f t="shared" si="333"/>
        <v>2.0322348281564999E-3</v>
      </c>
      <c r="W288" s="32">
        <f t="shared" ref="W288:W305" si="339">T288-SUM(U288:V288)</f>
        <v>0.92910574505664312</v>
      </c>
      <c r="X288" s="32"/>
      <c r="Y288" s="5">
        <f t="shared" si="334"/>
        <v>0</v>
      </c>
      <c r="Z288" s="5">
        <f t="shared" si="334"/>
        <v>5.7446772728763964</v>
      </c>
      <c r="AA288" s="5">
        <f t="shared" ref="AA288:AA305" si="340">O288*W288</f>
        <v>0</v>
      </c>
      <c r="AB288" s="5">
        <f t="shared" si="325"/>
        <v>5.5953442373971711</v>
      </c>
      <c r="AC288" s="32"/>
      <c r="AD288" s="5">
        <f t="shared" si="326"/>
        <v>320848.12851371703</v>
      </c>
      <c r="AE288" s="5">
        <f t="shared" si="327"/>
        <v>-3208.4812851371703</v>
      </c>
      <c r="AF288" s="5">
        <f>-$W288*L288</f>
        <v>-35288.006227653583</v>
      </c>
      <c r="AG288" s="5">
        <f t="shared" si="335"/>
        <v>-13709.432799596598</v>
      </c>
      <c r="AH288" s="5">
        <f t="shared" si="328"/>
        <v>268642.20820132969</v>
      </c>
      <c r="AI288" s="42">
        <f>-M288*($W287*N288-$W286*N287)/1000</f>
        <v>0</v>
      </c>
      <c r="AJ288" s="42">
        <f t="shared" si="336"/>
        <v>31161.012945964154</v>
      </c>
      <c r="AK288" s="42">
        <f t="shared" ref="AK288:AK295" si="341">SUM(AH288:AJ288)</f>
        <v>299803.22114729387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345330.04474550573</v>
      </c>
      <c r="K289" s="11">
        <f t="shared" si="331"/>
        <v>3453.3004474550576</v>
      </c>
      <c r="L289" s="24">
        <f t="shared" si="337"/>
        <v>37980.613525861088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H'!$B$264:$AV$384, 31)</f>
        <v>25.838480405076606</v>
      </c>
      <c r="S289" s="46">
        <f>VLOOKUP(I289, '[1]Lapse Rates'!$A$4:$F$24, 5)</f>
        <v>1.8971547999999999E-3</v>
      </c>
      <c r="T289" s="33">
        <f t="shared" si="332"/>
        <v>0.92910574505664312</v>
      </c>
      <c r="U289" s="33">
        <f t="shared" si="338"/>
        <v>2.4006680587890173E-2</v>
      </c>
      <c r="V289" s="39">
        <f t="shared" si="333"/>
        <v>1.7626574239417868E-3</v>
      </c>
      <c r="W289" s="32">
        <f t="shared" si="339"/>
        <v>0.90333640704481111</v>
      </c>
      <c r="X289" s="32"/>
      <c r="Y289" s="5">
        <f>AA288</f>
        <v>0</v>
      </c>
      <c r="Z289" s="5">
        <f t="shared" si="334"/>
        <v>5.5953442373971711</v>
      </c>
      <c r="AA289" s="5">
        <f t="shared" si="340"/>
        <v>0</v>
      </c>
      <c r="AB289" s="5">
        <f t="shared" si="325"/>
        <v>5.4401538107818954</v>
      </c>
      <c r="AC289" s="32"/>
      <c r="AD289" s="5">
        <f>$W289*J289</f>
        <v>311949.201865029</v>
      </c>
      <c r="AE289" s="5">
        <f t="shared" si="327"/>
        <v>-3119.49201865029</v>
      </c>
      <c r="AF289" s="5">
        <f t="shared" si="327"/>
        <v>-34309.270959808913</v>
      </c>
      <c r="AG289" s="5">
        <f t="shared" si="335"/>
        <v>-14457.519243764511</v>
      </c>
      <c r="AH289" s="5">
        <f t="shared" si="328"/>
        <v>260062.9196428053</v>
      </c>
      <c r="AI289" s="42">
        <f t="shared" ref="AI289:AI305" si="343">-M289*($W288*N289-$W287*N288)/1000</f>
        <v>0</v>
      </c>
      <c r="AJ289" s="42">
        <f>$D$6*SUM(Y289:Z289,AD289:AE289)</f>
        <v>30296.743439199443</v>
      </c>
      <c r="AK289" s="42">
        <f t="shared" si="341"/>
        <v>290359.66308200476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345330.04474550573</v>
      </c>
      <c r="K290" s="11">
        <f t="shared" si="331"/>
        <v>3453.3004474550576</v>
      </c>
      <c r="L290" s="24">
        <f t="shared" si="337"/>
        <v>37980.613525861088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H'!$B$264:$AV$384, 31)</f>
        <v>28.044614272634369</v>
      </c>
      <c r="S290" s="46">
        <f>VLOOKUP(I290, '[1]Lapse Rates'!$A$4:$F$24, 5)</f>
        <v>1.8563969E-3</v>
      </c>
      <c r="T290" s="33">
        <f>W289</f>
        <v>0.90333640704481111</v>
      </c>
      <c r="U290" s="33">
        <f t="shared" si="338"/>
        <v>2.5333721093999159E-2</v>
      </c>
      <c r="V290" s="39">
        <f t="shared" si="333"/>
        <v>1.6769509056951256E-3</v>
      </c>
      <c r="W290" s="32">
        <f t="shared" si="339"/>
        <v>0.87632573504511679</v>
      </c>
      <c r="X290" s="32"/>
      <c r="Y290" s="5">
        <f t="shared" ref="Y290:Z305" si="344">AA289</f>
        <v>0</v>
      </c>
      <c r="Z290" s="5">
        <f t="shared" si="334"/>
        <v>5.4401538107818954</v>
      </c>
      <c r="AA290" s="5">
        <f t="shared" si="340"/>
        <v>0</v>
      </c>
      <c r="AB290" s="5">
        <f t="shared" si="325"/>
        <v>5.2774877109048566</v>
      </c>
      <c r="AC290" s="32"/>
      <c r="AD290" s="5">
        <f t="shared" ref="AD290:AD304" si="345">$W290*J290</f>
        <v>302621.60529476841</v>
      </c>
      <c r="AE290" s="5">
        <f t="shared" si="327"/>
        <v>-3026.2160529476841</v>
      </c>
      <c r="AF290" s="5">
        <f t="shared" si="327"/>
        <v>-33283.389065514726</v>
      </c>
      <c r="AG290" s="5">
        <f t="shared" si="335"/>
        <v>-15256.701520718019</v>
      </c>
      <c r="AH290" s="5">
        <f t="shared" si="328"/>
        <v>251055.29865558798</v>
      </c>
      <c r="AI290" s="42">
        <f t="shared" si="343"/>
        <v>0</v>
      </c>
      <c r="AJ290" s="42">
        <f t="shared" ref="AJ290:AJ305" si="346">$D$6*SUM(Y290:Z290,AD290:AE290)</f>
        <v>29390.841363711454</v>
      </c>
      <c r="AK290" s="42">
        <f t="shared" si="341"/>
        <v>280446.1400192994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345330.04474550573</v>
      </c>
      <c r="K291" s="11">
        <f t="shared" si="331"/>
        <v>3453.3004474550576</v>
      </c>
      <c r="L291" s="24">
        <f t="shared" si="337"/>
        <v>37980.613525861088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H'!$B$264:$AV$384, 31)</f>
        <v>30.838233931453651</v>
      </c>
      <c r="S291" s="46">
        <f>VLOOKUP(I291, '[1]Lapse Rates'!$A$4:$F$24, 5)</f>
        <v>1.7512077999999999E-3</v>
      </c>
      <c r="T291" s="33">
        <f t="shared" ref="T291:T305" si="347">W290</f>
        <v>0.87632573504511679</v>
      </c>
      <c r="U291" s="33">
        <f t="shared" si="338"/>
        <v>2.7024338017474381E-2</v>
      </c>
      <c r="V291" s="39">
        <f t="shared" si="333"/>
        <v>1.5346284625517418E-3</v>
      </c>
      <c r="W291" s="32">
        <f t="shared" si="339"/>
        <v>0.8477667685650907</v>
      </c>
      <c r="X291" s="32"/>
      <c r="Y291" s="5">
        <f t="shared" si="344"/>
        <v>0</v>
      </c>
      <c r="Z291" s="5">
        <f t="shared" si="334"/>
        <v>5.2774877109048566</v>
      </c>
      <c r="AA291" s="5">
        <f t="shared" si="340"/>
        <v>0</v>
      </c>
      <c r="AB291" s="5">
        <f t="shared" si="325"/>
        <v>5.1054973326618596</v>
      </c>
      <c r="AC291" s="32"/>
      <c r="AD291" s="5">
        <f t="shared" si="345"/>
        <v>292759.33612233558</v>
      </c>
      <c r="AE291" s="5">
        <f t="shared" si="327"/>
        <v>-2927.5933612233562</v>
      </c>
      <c r="AF291" s="5">
        <f t="shared" si="327"/>
        <v>-32198.701996938831</v>
      </c>
      <c r="AG291" s="5">
        <f>-U291*M291</f>
        <v>-16274.84005992558</v>
      </c>
      <c r="AH291" s="5">
        <f t="shared" si="328"/>
        <v>241358.20070424784</v>
      </c>
      <c r="AI291" s="42">
        <f t="shared" si="343"/>
        <v>0</v>
      </c>
      <c r="AJ291" s="42">
        <f t="shared" si="346"/>
        <v>28433.011686409554</v>
      </c>
      <c r="AK291" s="42">
        <f t="shared" si="341"/>
        <v>269791.2123906574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345330.04474550573</v>
      </c>
      <c r="K292" s="11">
        <f t="shared" si="331"/>
        <v>3453.3004474550576</v>
      </c>
      <c r="L292" s="24">
        <f t="shared" si="337"/>
        <v>37980.613525861088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H'!$B$264:$AV$384, 31)</f>
        <v>33.678799173500956</v>
      </c>
      <c r="S292" s="46">
        <f>VLOOKUP(I292, '[1]Lapse Rates'!$A$4:$F$24, 5)</f>
        <v>1.6267663999999999E-3</v>
      </c>
      <c r="T292" s="33">
        <f t="shared" si="347"/>
        <v>0.8477667685650907</v>
      </c>
      <c r="U292" s="33">
        <f t="shared" si="338"/>
        <v>2.8551766744471553E-2</v>
      </c>
      <c r="V292" s="39">
        <f t="shared" si="333"/>
        <v>1.3791184941382656E-3</v>
      </c>
      <c r="W292" s="32">
        <f t="shared" si="339"/>
        <v>0.81783588332648083</v>
      </c>
      <c r="X292" s="32"/>
      <c r="Y292" s="5">
        <f t="shared" si="344"/>
        <v>0</v>
      </c>
      <c r="Z292" s="5">
        <f t="shared" si="334"/>
        <v>5.1054973326618596</v>
      </c>
      <c r="AA292" s="5">
        <f t="shared" si="340"/>
        <v>0</v>
      </c>
      <c r="AB292" s="5">
        <f t="shared" si="325"/>
        <v>4.9252448617982321</v>
      </c>
      <c r="AC292" s="32"/>
      <c r="AD292" s="5">
        <f t="shared" si="345"/>
        <v>282423.30218361382</v>
      </c>
      <c r="AE292" s="5">
        <f t="shared" si="327"/>
        <v>-2824.2330218361385</v>
      </c>
      <c r="AF292" s="5">
        <f t="shared" si="327"/>
        <v>-31061.90861220429</v>
      </c>
      <c r="AG292" s="5">
        <f t="shared" ref="AG292:AG305" si="348">-U292*M292</f>
        <v>-17194.701934756358</v>
      </c>
      <c r="AH292" s="5">
        <f t="shared" si="328"/>
        <v>231342.45861481703</v>
      </c>
      <c r="AI292" s="42">
        <f t="shared" si="343"/>
        <v>0</v>
      </c>
      <c r="AJ292" s="42">
        <f t="shared" si="346"/>
        <v>27429.169534058725</v>
      </c>
      <c r="AK292" s="42">
        <f t="shared" si="341"/>
        <v>258771.62814887575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345330.04474550573</v>
      </c>
      <c r="K293" s="11">
        <f t="shared" si="331"/>
        <v>3453.3004474550576</v>
      </c>
      <c r="L293" s="24">
        <f t="shared" si="337"/>
        <v>37980.613525861088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H'!$B$264:$AV$384, 31)</f>
        <v>36.93478930281838</v>
      </c>
      <c r="S293" s="46">
        <f>VLOOKUP(I293, '[1]Lapse Rates'!$A$4:$F$24, 5)</f>
        <v>1.427546E-3</v>
      </c>
      <c r="T293" s="33">
        <f t="shared" si="347"/>
        <v>0.81783588332648083</v>
      </c>
      <c r="U293" s="33">
        <f t="shared" si="338"/>
        <v>3.0206596034947925E-2</v>
      </c>
      <c r="V293" s="39">
        <f t="shared" si="333"/>
        <v>1.1674983438991844E-3</v>
      </c>
      <c r="W293" s="32">
        <f t="shared" si="339"/>
        <v>0.78646178894763374</v>
      </c>
      <c r="X293" s="32"/>
      <c r="Y293" s="5">
        <f t="shared" si="344"/>
        <v>0</v>
      </c>
      <c r="Z293" s="5">
        <f t="shared" si="334"/>
        <v>4.9252448617982321</v>
      </c>
      <c r="AA293" s="5">
        <f t="shared" si="340"/>
        <v>0</v>
      </c>
      <c r="AB293" s="5">
        <f t="shared" si="325"/>
        <v>4.7363009669614451</v>
      </c>
      <c r="AC293" s="32"/>
      <c r="AD293" s="5">
        <f t="shared" si="345"/>
        <v>271588.88476791687</v>
      </c>
      <c r="AE293" s="5">
        <f t="shared" si="327"/>
        <v>-2715.8888476791685</v>
      </c>
      <c r="AF293" s="5">
        <f t="shared" si="327"/>
        <v>-29870.301258877407</v>
      </c>
      <c r="AG293" s="5">
        <f t="shared" si="348"/>
        <v>-18191.288123530656</v>
      </c>
      <c r="AH293" s="5">
        <f t="shared" si="328"/>
        <v>220811.40653782961</v>
      </c>
      <c r="AI293" s="42">
        <f t="shared" si="343"/>
        <v>0</v>
      </c>
      <c r="AJ293" s="42">
        <f t="shared" si="346"/>
        <v>26376.924066296262</v>
      </c>
      <c r="AK293" s="42">
        <f t="shared" si="341"/>
        <v>247188.33060412586</v>
      </c>
    </row>
    <row r="294" spans="1:37" ht="15" x14ac:dyDescent="0.2">
      <c r="A294" s="12"/>
      <c r="B294" s="13">
        <v>1</v>
      </c>
      <c r="C294" s="10">
        <f>$H$284*0.14+$B$297</f>
        <v>48340.514868226266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345330.04474550573</v>
      </c>
      <c r="K294" s="11">
        <f t="shared" si="331"/>
        <v>3453.3004474550576</v>
      </c>
      <c r="L294" s="24">
        <f t="shared" si="337"/>
        <v>37980.613525861088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H'!$B$264:$AV$384, 31)</f>
        <v>40.66613826141699</v>
      </c>
      <c r="S294" s="46">
        <f>VLOOKUP(I294, '[1]Lapse Rates'!$A$4:$F$24, 5)</f>
        <v>1.4710299999999999E-3</v>
      </c>
      <c r="T294" s="33">
        <f t="shared" si="347"/>
        <v>0.78646178894763374</v>
      </c>
      <c r="U294" s="33">
        <f t="shared" si="338"/>
        <v>3.1982363846665821E-2</v>
      </c>
      <c r="V294" s="39">
        <f t="shared" si="333"/>
        <v>1.1569088853956376E-3</v>
      </c>
      <c r="W294" s="32">
        <f t="shared" si="339"/>
        <v>0.75332251621557234</v>
      </c>
      <c r="X294" s="32"/>
      <c r="Y294" s="5">
        <f t="shared" si="344"/>
        <v>0</v>
      </c>
      <c r="Z294" s="5">
        <f t="shared" si="334"/>
        <v>4.7363009669614451</v>
      </c>
      <c r="AA294" s="5">
        <f t="shared" si="340"/>
        <v>0</v>
      </c>
      <c r="AB294" s="5">
        <f t="shared" si="325"/>
        <v>4.5367266561798791</v>
      </c>
      <c r="AC294" s="32"/>
      <c r="AD294" s="5">
        <f t="shared" si="345"/>
        <v>260144.89823252056</v>
      </c>
      <c r="AE294" s="5">
        <f t="shared" si="327"/>
        <v>-2601.4489823252056</v>
      </c>
      <c r="AF294" s="5">
        <f t="shared" si="327"/>
        <v>-28611.651348712876</v>
      </c>
      <c r="AG294" s="5">
        <f t="shared" si="348"/>
        <v>-19260.706997013709</v>
      </c>
      <c r="AH294" s="5">
        <f t="shared" si="328"/>
        <v>209671.09090446876</v>
      </c>
      <c r="AI294" s="42">
        <f t="shared" si="343"/>
        <v>0</v>
      </c>
      <c r="AJ294" s="42">
        <f t="shared" si="346"/>
        <v>25265.477002569023</v>
      </c>
      <c r="AK294" s="42">
        <f t="shared" si="341"/>
        <v>234936.5679070378</v>
      </c>
    </row>
    <row r="295" spans="1:37" ht="15" x14ac:dyDescent="0.2">
      <c r="A295" s="12"/>
      <c r="B295" s="70" t="s">
        <v>49</v>
      </c>
      <c r="C295" s="10">
        <f>$H$284*0.11+$B$297</f>
        <v>37980.613525861088</v>
      </c>
      <c r="D295" s="1"/>
      <c r="E295" s="1"/>
      <c r="F295" s="1"/>
      <c r="I295" s="2">
        <f t="shared" si="330"/>
        <v>10</v>
      </c>
      <c r="J295" s="11">
        <f t="shared" si="320"/>
        <v>345330.04474550573</v>
      </c>
      <c r="K295" s="11">
        <f t="shared" si="331"/>
        <v>3453.3004474550576</v>
      </c>
      <c r="L295" s="24">
        <f t="shared" si="337"/>
        <v>37980.613525861088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H'!$B$264:$AV$384, 31)</f>
        <v>45.091066464689824</v>
      </c>
      <c r="S295" s="46">
        <f>VLOOKUP(I295, '[1]Lapse Rates'!$A$4:$F$24, 5)</f>
        <v>1.273365E-3</v>
      </c>
      <c r="T295" s="33">
        <f t="shared" si="347"/>
        <v>0.75332251621557234</v>
      </c>
      <c r="U295" s="33">
        <f t="shared" si="338"/>
        <v>3.3968115648023746E-2</v>
      </c>
      <c r="V295" s="39">
        <f t="shared" si="333"/>
        <v>9.5925452586084227E-4</v>
      </c>
      <c r="W295" s="32">
        <f t="shared" si="339"/>
        <v>0.71839514604168775</v>
      </c>
      <c r="X295" s="32"/>
      <c r="Y295" s="5">
        <f t="shared" si="344"/>
        <v>0</v>
      </c>
      <c r="Z295" s="5">
        <f t="shared" si="334"/>
        <v>4.5367266561798791</v>
      </c>
      <c r="AA295" s="5">
        <f t="shared" si="340"/>
        <v>0</v>
      </c>
      <c r="AB295" s="5">
        <f t="shared" si="325"/>
        <v>4.3263839040553957</v>
      </c>
      <c r="AC295" s="32"/>
      <c r="AD295" s="5">
        <f t="shared" si="345"/>
        <v>248083.42792753017</v>
      </c>
      <c r="AE295" s="5">
        <f t="shared" si="327"/>
        <v>-2480.8342792753019</v>
      </c>
      <c r="AF295" s="5">
        <f t="shared" si="327"/>
        <v>-27285.088400663877</v>
      </c>
      <c r="AG295" s="5">
        <f t="shared" si="348"/>
        <v>-20456.584318593694</v>
      </c>
      <c r="AH295" s="5">
        <f>SUM(AD295:AG295)</f>
        <v>197860.92092899731</v>
      </c>
      <c r="AI295" s="42">
        <f t="shared" si="343"/>
        <v>0</v>
      </c>
      <c r="AJ295" s="42">
        <f t="shared" si="346"/>
        <v>24094.059489778774</v>
      </c>
      <c r="AK295" s="42">
        <f t="shared" si="341"/>
        <v>221954.98041877607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345330.04474550573</v>
      </c>
      <c r="K296" s="11">
        <f t="shared" si="331"/>
        <v>3453.3004474550576</v>
      </c>
      <c r="L296" s="24">
        <f t="shared" si="337"/>
        <v>37980.613525861088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H'!$B$264:$AV$384, 31)</f>
        <v>50.15296072842289</v>
      </c>
      <c r="S296" s="46">
        <f>VLOOKUP(I296, '[1]Lapse Rates'!$A$4:$F$24, 5)</f>
        <v>1.2241776999999999E-3</v>
      </c>
      <c r="T296" s="33">
        <f t="shared" si="347"/>
        <v>0.71839514604168775</v>
      </c>
      <c r="U296" s="33">
        <f t="shared" si="338"/>
        <v>3.6029643546918393E-2</v>
      </c>
      <c r="V296" s="39">
        <f t="shared" si="333"/>
        <v>8.7944331757247736E-4</v>
      </c>
      <c r="W296" s="32">
        <f t="shared" si="339"/>
        <v>0.68148605917719685</v>
      </c>
      <c r="X296" s="31"/>
      <c r="Y296" s="5">
        <f t="shared" si="344"/>
        <v>0</v>
      </c>
      <c r="Z296" s="5">
        <f t="shared" si="334"/>
        <v>4.3263839040553957</v>
      </c>
      <c r="AA296" s="5">
        <f t="shared" si="340"/>
        <v>0</v>
      </c>
      <c r="AB296" s="5">
        <f t="shared" si="325"/>
        <v>4.1041066793222409</v>
      </c>
      <c r="AC296" s="32"/>
      <c r="AD296" s="5">
        <f t="shared" si="345"/>
        <v>235337.61130909974</v>
      </c>
      <c r="AE296" s="5">
        <f t="shared" si="327"/>
        <v>-2353.3761130909979</v>
      </c>
      <c r="AF296" s="5">
        <f t="shared" si="327"/>
        <v>-25883.258636871211</v>
      </c>
      <c r="AG296" s="5">
        <f t="shared" si="348"/>
        <v>-21698.096203617115</v>
      </c>
      <c r="AH296" s="5">
        <f t="shared" ref="AH296:AH305" si="349">SUM(AD296:AG296)</f>
        <v>185402.88035552044</v>
      </c>
      <c r="AI296" s="42">
        <f t="shared" si="343"/>
        <v>0</v>
      </c>
      <c r="AJ296" s="42">
        <f t="shared" si="346"/>
        <v>22856.177890989449</v>
      </c>
      <c r="AK296" s="42">
        <f t="shared" ref="AK296:AK305" si="350">SUM(AH296:AJ296)</f>
        <v>208259.05824650987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345330.04474550573</v>
      </c>
      <c r="K297" s="11">
        <f t="shared" si="331"/>
        <v>3453.3004474550576</v>
      </c>
      <c r="L297" s="24">
        <f t="shared" si="337"/>
        <v>37980.613525861088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H'!$B$264:$AV$384, 31)</f>
        <v>55.915727594517975</v>
      </c>
      <c r="S297" s="46">
        <f>VLOOKUP(I297, '[1]Lapse Rates'!$A$4:$F$24, 5)</f>
        <v>1.0124068E-3</v>
      </c>
      <c r="T297" s="33">
        <f t="shared" si="347"/>
        <v>0.68148605917719685</v>
      </c>
      <c r="U297" s="33">
        <f t="shared" si="338"/>
        <v>3.8105788844413693E-2</v>
      </c>
      <c r="V297" s="39">
        <f t="shared" si="333"/>
        <v>6.8994112041619656E-4</v>
      </c>
      <c r="W297" s="32">
        <f t="shared" si="339"/>
        <v>0.64269032921236691</v>
      </c>
      <c r="X297" s="31"/>
      <c r="Y297" s="5">
        <f t="shared" si="344"/>
        <v>0</v>
      </c>
      <c r="Z297" s="5">
        <f t="shared" si="334"/>
        <v>4.1041066793222409</v>
      </c>
      <c r="AA297" s="5">
        <f t="shared" si="340"/>
        <v>0</v>
      </c>
      <c r="AB297" s="5">
        <f t="shared" si="325"/>
        <v>3.8704675427123449</v>
      </c>
      <c r="AC297" s="32"/>
      <c r="AD297" s="5">
        <f t="shared" si="345"/>
        <v>221940.28014441047</v>
      </c>
      <c r="AE297" s="5">
        <f t="shared" si="327"/>
        <v>-2219.4028014441051</v>
      </c>
      <c r="AF297" s="5">
        <f t="shared" si="327"/>
        <v>-24409.773010623339</v>
      </c>
      <c r="AG297" s="5">
        <f t="shared" si="348"/>
        <v>-22948.411109982415</v>
      </c>
      <c r="AH297" s="5">
        <f t="shared" si="349"/>
        <v>172362.6932223606</v>
      </c>
      <c r="AI297" s="42">
        <f t="shared" si="343"/>
        <v>0</v>
      </c>
      <c r="AJ297" s="42">
        <f t="shared" si="346"/>
        <v>21555.020680210244</v>
      </c>
      <c r="AK297" s="42">
        <f t="shared" si="350"/>
        <v>193917.71390257083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345330.04474550573</v>
      </c>
      <c r="K298" s="11">
        <f t="shared" si="331"/>
        <v>3453.3004474550576</v>
      </c>
      <c r="L298" s="24">
        <f t="shared" si="337"/>
        <v>37980.613525861088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H'!$B$264:$AV$384, 31)</f>
        <v>62.515233492061448</v>
      </c>
      <c r="S298" s="46">
        <f>VLOOKUP(I298, '[1]Lapse Rates'!$A$4:$F$24, 5)</f>
        <v>8.7385670000000003E-4</v>
      </c>
      <c r="T298" s="33">
        <f t="shared" si="347"/>
        <v>0.64269032921236691</v>
      </c>
      <c r="U298" s="33">
        <f t="shared" si="338"/>
        <v>4.0177935993800956E-2</v>
      </c>
      <c r="V298" s="39">
        <f t="shared" si="333"/>
        <v>5.6161925020743254E-4</v>
      </c>
      <c r="W298" s="32">
        <f t="shared" si="339"/>
        <v>0.6019507739683585</v>
      </c>
      <c r="X298" s="31"/>
      <c r="Y298" s="5">
        <f t="shared" si="344"/>
        <v>0</v>
      </c>
      <c r="Z298" s="5">
        <f t="shared" si="334"/>
        <v>3.8704675427123449</v>
      </c>
      <c r="AA298" s="5">
        <f t="shared" si="340"/>
        <v>0</v>
      </c>
      <c r="AB298" s="5">
        <f t="shared" si="325"/>
        <v>3.6251221265619056</v>
      </c>
      <c r="AC298" s="32"/>
      <c r="AD298" s="5">
        <f t="shared" si="345"/>
        <v>207871.68770908503</v>
      </c>
      <c r="AE298" s="5">
        <f t="shared" si="327"/>
        <v>-2078.7168770908506</v>
      </c>
      <c r="AF298" s="5">
        <f t="shared" si="327"/>
        <v>-22862.459707685186</v>
      </c>
      <c r="AG298" s="5">
        <f t="shared" si="348"/>
        <v>-24196.318215610758</v>
      </c>
      <c r="AH298" s="5">
        <f t="shared" si="349"/>
        <v>158734.19290869823</v>
      </c>
      <c r="AI298" s="42">
        <f t="shared" si="343"/>
        <v>0</v>
      </c>
      <c r="AJ298" s="42">
        <f t="shared" si="346"/>
        <v>20188.670131484567</v>
      </c>
      <c r="AK298" s="42">
        <f t="shared" si="350"/>
        <v>178922.8630401828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345330.04474550573</v>
      </c>
      <c r="K299" s="11">
        <f t="shared" si="331"/>
        <v>3453.3004474550576</v>
      </c>
      <c r="L299" s="24">
        <f t="shared" si="337"/>
        <v>37980.613525861088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H'!$B$264:$AV$384, 31)</f>
        <v>69.808252514833882</v>
      </c>
      <c r="S299" s="46">
        <f>VLOOKUP(I299, '[1]Lapse Rates'!$A$4:$F$24, 5)</f>
        <v>8.3940749999999998E-4</v>
      </c>
      <c r="T299" s="33">
        <f t="shared" si="347"/>
        <v>0.6019507739683585</v>
      </c>
      <c r="U299" s="33">
        <f t="shared" si="338"/>
        <v>4.2021131630682863E-2</v>
      </c>
      <c r="V299" s="39">
        <f t="shared" si="333"/>
        <v>5.0528199429984483E-4</v>
      </c>
      <c r="W299" s="32">
        <f t="shared" si="339"/>
        <v>0.55942436034337584</v>
      </c>
      <c r="X299" s="31"/>
      <c r="Y299" s="5">
        <f t="shared" si="344"/>
        <v>0</v>
      </c>
      <c r="Z299" s="5">
        <f t="shared" si="334"/>
        <v>3.6251221265619056</v>
      </c>
      <c r="AA299" s="5">
        <f t="shared" si="340"/>
        <v>0</v>
      </c>
      <c r="AB299" s="5">
        <f t="shared" si="325"/>
        <v>3.369015731052309</v>
      </c>
      <c r="AC299" s="32"/>
      <c r="AD299" s="5">
        <f t="shared" si="345"/>
        <v>193186.03938910391</v>
      </c>
      <c r="AE299" s="5">
        <f t="shared" si="327"/>
        <v>-1931.8603938910392</v>
      </c>
      <c r="AF299" s="5">
        <f t="shared" si="327"/>
        <v>-21247.280427153808</v>
      </c>
      <c r="AG299" s="5">
        <f t="shared" si="348"/>
        <v>-25306.34408081451</v>
      </c>
      <c r="AH299" s="5">
        <f t="shared" si="349"/>
        <v>144700.55448724455</v>
      </c>
      <c r="AI299" s="42">
        <f t="shared" si="343"/>
        <v>0</v>
      </c>
      <c r="AJ299" s="42">
        <f t="shared" si="346"/>
        <v>18762.390583911001</v>
      </c>
      <c r="AK299" s="42">
        <f t="shared" si="350"/>
        <v>163462.94507115555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345330.04474550573</v>
      </c>
      <c r="K300" s="11">
        <f t="shared" si="331"/>
        <v>3453.3004474550576</v>
      </c>
      <c r="L300" s="24">
        <f t="shared" si="337"/>
        <v>37980.613525861088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H'!$B$264:$AV$384, 31)</f>
        <v>77.825285857719578</v>
      </c>
      <c r="S300" s="46">
        <f>VLOOKUP(I300, '[1]Lapse Rates'!$A$4:$F$24, 5)</f>
        <v>7.2940090000000004E-4</v>
      </c>
      <c r="T300" s="33">
        <f t="shared" si="347"/>
        <v>0.55942436034337584</v>
      </c>
      <c r="U300" s="33">
        <f t="shared" si="338"/>
        <v>4.3537360759495151E-2</v>
      </c>
      <c r="V300" s="39">
        <f t="shared" si="333"/>
        <v>4.0804463191638265E-4</v>
      </c>
      <c r="W300" s="32">
        <f t="shared" si="339"/>
        <v>0.51547895495196427</v>
      </c>
      <c r="X300" s="31"/>
      <c r="Y300" s="5">
        <f t="shared" si="344"/>
        <v>0</v>
      </c>
      <c r="Z300" s="5">
        <f t="shared" si="334"/>
        <v>3.369015731052309</v>
      </c>
      <c r="AA300" s="5">
        <f t="shared" si="340"/>
        <v>0</v>
      </c>
      <c r="AB300" s="5">
        <f t="shared" si="325"/>
        <v>3.1043637556176651</v>
      </c>
      <c r="AC300" s="32"/>
      <c r="AD300" s="5">
        <f t="shared" si="345"/>
        <v>178010.37057892836</v>
      </c>
      <c r="AE300" s="5">
        <f t="shared" si="327"/>
        <v>-1780.1037057892836</v>
      </c>
      <c r="AF300" s="5">
        <f t="shared" si="327"/>
        <v>-19578.206968745311</v>
      </c>
      <c r="AG300" s="5">
        <f t="shared" si="348"/>
        <v>-26219.461232830006</v>
      </c>
      <c r="AH300" s="5">
        <f t="shared" si="349"/>
        <v>130432.59867156376</v>
      </c>
      <c r="AI300" s="42">
        <f t="shared" si="343"/>
        <v>0</v>
      </c>
      <c r="AJ300" s="42">
        <f t="shared" si="346"/>
        <v>17288.519680698162</v>
      </c>
      <c r="AK300" s="42">
        <f t="shared" si="350"/>
        <v>147721.11835226192</v>
      </c>
    </row>
    <row r="301" spans="1:37" ht="15" x14ac:dyDescent="0.2">
      <c r="I301" s="2">
        <f t="shared" si="330"/>
        <v>16</v>
      </c>
      <c r="J301" s="11">
        <f t="shared" si="320"/>
        <v>345330.04474550573</v>
      </c>
      <c r="K301" s="11">
        <f t="shared" si="331"/>
        <v>3453.3004474550576</v>
      </c>
      <c r="L301" s="24">
        <f t="shared" si="337"/>
        <v>37980.613525861088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H'!$B$264:$AV$384, 31)</f>
        <v>86.453773214415463</v>
      </c>
      <c r="S301" s="46">
        <f>VLOOKUP(I301, '[1]Lapse Rates'!$A$4:$F$24, 5)</f>
        <v>6.1234970000000001E-4</v>
      </c>
      <c r="T301" s="33">
        <f t="shared" si="347"/>
        <v>0.51547895495196427</v>
      </c>
      <c r="U301" s="33">
        <f t="shared" si="338"/>
        <v>4.456510066822101E-2</v>
      </c>
      <c r="V301" s="39">
        <f t="shared" si="333"/>
        <v>3.1565338342114883E-4</v>
      </c>
      <c r="W301" s="32">
        <f t="shared" si="339"/>
        <v>0.47059820090032212</v>
      </c>
      <c r="X301" s="31"/>
      <c r="Y301" s="5">
        <f t="shared" si="344"/>
        <v>0</v>
      </c>
      <c r="Z301" s="5">
        <f t="shared" si="334"/>
        <v>3.1043637556176651</v>
      </c>
      <c r="AA301" s="5">
        <f t="shared" si="340"/>
        <v>0</v>
      </c>
      <c r="AB301" s="5">
        <f t="shared" si="325"/>
        <v>2.8340788393000009</v>
      </c>
      <c r="AC301" s="32"/>
      <c r="AD301" s="5">
        <f t="shared" si="345"/>
        <v>162511.69777406272</v>
      </c>
      <c r="AE301" s="5">
        <f t="shared" si="327"/>
        <v>-1625.1169777406274</v>
      </c>
      <c r="AF301" s="5">
        <f t="shared" si="327"/>
        <v>-17873.608394360668</v>
      </c>
      <c r="AG301" s="5">
        <f t="shared" si="348"/>
        <v>-26838.396010322071</v>
      </c>
      <c r="AH301" s="5">
        <f t="shared" si="349"/>
        <v>116174.57639163935</v>
      </c>
      <c r="AI301" s="42">
        <f t="shared" si="343"/>
        <v>0</v>
      </c>
      <c r="AJ301" s="42">
        <f t="shared" si="346"/>
        <v>15783.278114203624</v>
      </c>
      <c r="AK301" s="42">
        <f t="shared" si="350"/>
        <v>131957.85450584296</v>
      </c>
    </row>
    <row r="302" spans="1:37" ht="15" x14ac:dyDescent="0.2">
      <c r="I302" s="2">
        <f t="shared" si="330"/>
        <v>17</v>
      </c>
      <c r="J302" s="11">
        <f t="shared" si="320"/>
        <v>345330.04474550573</v>
      </c>
      <c r="K302" s="11">
        <f t="shared" si="331"/>
        <v>3453.3004474550576</v>
      </c>
      <c r="L302" s="24">
        <f t="shared" si="337"/>
        <v>37980.613525861088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H'!$B$264:$AV$384, 31)</f>
        <v>95.813049669282591</v>
      </c>
      <c r="S302" s="46">
        <f>VLOOKUP(I302, '[1]Lapse Rates'!$A$4:$F$24, 5)</f>
        <v>4.6742110000000002E-4</v>
      </c>
      <c r="T302" s="33">
        <f t="shared" si="347"/>
        <v>0.47059820090032212</v>
      </c>
      <c r="U302" s="33">
        <f t="shared" si="338"/>
        <v>4.5089448797137589E-2</v>
      </c>
      <c r="V302" s="39">
        <f t="shared" si="333"/>
        <v>2.1996752872284955E-4</v>
      </c>
      <c r="W302" s="32">
        <f t="shared" si="339"/>
        <v>0.42528878457446168</v>
      </c>
      <c r="X302" s="31"/>
      <c r="Y302" s="5">
        <f t="shared" si="344"/>
        <v>0</v>
      </c>
      <c r="Z302" s="5">
        <f t="shared" si="334"/>
        <v>2.8340788393000009</v>
      </c>
      <c r="AA302" s="5">
        <f t="shared" si="340"/>
        <v>0</v>
      </c>
      <c r="AB302" s="5">
        <f t="shared" si="325"/>
        <v>2.5612123944549348</v>
      </c>
      <c r="AC302" s="32"/>
      <c r="AD302" s="5">
        <f t="shared" si="345"/>
        <v>146864.99500686058</v>
      </c>
      <c r="AE302" s="5">
        <f t="shared" si="327"/>
        <v>-1468.6499500686061</v>
      </c>
      <c r="AF302" s="5">
        <f t="shared" si="327"/>
        <v>-16152.728963805821</v>
      </c>
      <c r="AG302" s="5">
        <f t="shared" si="348"/>
        <v>-27154.173659651373</v>
      </c>
      <c r="AH302" s="5">
        <f t="shared" si="349"/>
        <v>102089.44243333477</v>
      </c>
      <c r="AI302" s="42">
        <f t="shared" si="343"/>
        <v>0</v>
      </c>
      <c r="AJ302" s="42">
        <f t="shared" si="346"/>
        <v>14263.659473205429</v>
      </c>
      <c r="AK302" s="42">
        <f t="shared" si="350"/>
        <v>116353.10190654019</v>
      </c>
    </row>
    <row r="303" spans="1:37" ht="15" x14ac:dyDescent="0.2">
      <c r="I303" s="2">
        <f t="shared" si="330"/>
        <v>18</v>
      </c>
      <c r="J303" s="11">
        <f t="shared" si="320"/>
        <v>345330.04474550573</v>
      </c>
      <c r="K303" s="11">
        <f t="shared" si="331"/>
        <v>3453.3004474550576</v>
      </c>
      <c r="L303" s="24">
        <f t="shared" si="337"/>
        <v>37980.613525861088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H'!$B$264:$AV$384, 31)</f>
        <v>106.22691666408684</v>
      </c>
      <c r="S303" s="46">
        <f>VLOOKUP(I303, '[1]Lapse Rates'!$A$4:$F$24, 5)</f>
        <v>4.0205260000000001E-4</v>
      </c>
      <c r="T303" s="33">
        <f t="shared" si="347"/>
        <v>0.42528878457446168</v>
      </c>
      <c r="U303" s="33">
        <f t="shared" si="338"/>
        <v>4.5177116277162123E-2</v>
      </c>
      <c r="V303" s="39">
        <f t="shared" si="333"/>
        <v>1.7098846158900222E-4</v>
      </c>
      <c r="W303" s="32">
        <f t="shared" si="339"/>
        <v>0.37994067983571056</v>
      </c>
      <c r="X303" s="31"/>
      <c r="Y303" s="5">
        <f t="shared" si="344"/>
        <v>0</v>
      </c>
      <c r="Z303" s="5">
        <f t="shared" si="344"/>
        <v>2.5612123944549348</v>
      </c>
      <c r="AA303" s="5">
        <f t="shared" si="340"/>
        <v>0</v>
      </c>
      <c r="AB303" s="5">
        <f t="shared" si="325"/>
        <v>2.2881129567678014</v>
      </c>
      <c r="AC303" s="32"/>
      <c r="AD303" s="5">
        <f t="shared" si="345"/>
        <v>131204.9319683038</v>
      </c>
      <c r="AE303" s="5">
        <f t="shared" si="327"/>
        <v>-1312.049319683038</v>
      </c>
      <c r="AF303" s="5">
        <f t="shared" si="327"/>
        <v>-14430.380123593046</v>
      </c>
      <c r="AG303" s="5">
        <f t="shared" si="348"/>
        <v>-27206.969558479068</v>
      </c>
      <c r="AH303" s="5">
        <f t="shared" si="349"/>
        <v>88255.532966548664</v>
      </c>
      <c r="AI303" s="42">
        <f t="shared" si="343"/>
        <v>0</v>
      </c>
      <c r="AJ303" s="42">
        <f t="shared" si="346"/>
        <v>12742.743042765593</v>
      </c>
      <c r="AK303" s="42">
        <f t="shared" si="350"/>
        <v>100998.27600931426</v>
      </c>
    </row>
    <row r="304" spans="1:37" ht="15" x14ac:dyDescent="0.2">
      <c r="I304" s="2">
        <f t="shared" si="330"/>
        <v>19</v>
      </c>
      <c r="J304" s="11">
        <f t="shared" si="320"/>
        <v>345330.04474550573</v>
      </c>
      <c r="K304" s="11">
        <f t="shared" si="331"/>
        <v>3453.3004474550576</v>
      </c>
      <c r="L304" s="24">
        <f t="shared" si="337"/>
        <v>37980.613525861088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H'!$B$264:$AV$384, 31)</f>
        <v>117.79649312414868</v>
      </c>
      <c r="S304" s="46">
        <f>VLOOKUP(I304, '[1]Lapse Rates'!$A$4:$F$24, 5)</f>
        <v>3.3283375800000001E-2</v>
      </c>
      <c r="T304" s="33">
        <f t="shared" si="347"/>
        <v>0.37994067983571056</v>
      </c>
      <c r="U304" s="33">
        <f t="shared" si="338"/>
        <v>4.4755679679851654E-2</v>
      </c>
      <c r="V304" s="39">
        <f t="shared" si="333"/>
        <v>1.2645708428679438E-2</v>
      </c>
      <c r="W304" s="32">
        <f t="shared" si="339"/>
        <v>0.32253929172717949</v>
      </c>
      <c r="X304" s="31"/>
      <c r="Y304" s="5">
        <f t="shared" si="344"/>
        <v>0</v>
      </c>
      <c r="Z304" s="5">
        <f t="shared" si="344"/>
        <v>2.2881129567678014</v>
      </c>
      <c r="AA304" s="5">
        <f t="shared" si="340"/>
        <v>0</v>
      </c>
      <c r="AB304" s="5">
        <f t="shared" si="325"/>
        <v>1.9424251511756758</v>
      </c>
      <c r="AC304" s="32"/>
      <c r="AD304" s="5">
        <f t="shared" si="345"/>
        <v>111382.50804433062</v>
      </c>
      <c r="AE304" s="5">
        <f t="shared" si="327"/>
        <v>-1113.8250804433062</v>
      </c>
      <c r="AF304" s="5">
        <f t="shared" si="327"/>
        <v>-12250.24018599497</v>
      </c>
      <c r="AG304" s="5">
        <f t="shared" si="348"/>
        <v>-26953.16821791738</v>
      </c>
      <c r="AH304" s="5">
        <f t="shared" si="349"/>
        <v>71065.274559974961</v>
      </c>
      <c r="AI304" s="42">
        <f t="shared" si="343"/>
        <v>0</v>
      </c>
      <c r="AJ304" s="42">
        <f t="shared" si="346"/>
        <v>10817.582262638405</v>
      </c>
      <c r="AK304" s="42">
        <f t="shared" si="350"/>
        <v>81882.856822613365</v>
      </c>
    </row>
    <row r="305" spans="1:39" ht="15" x14ac:dyDescent="0.2">
      <c r="I305" s="2">
        <f t="shared" si="330"/>
        <v>20</v>
      </c>
      <c r="J305" s="11">
        <f t="shared" si="320"/>
        <v>345330.04474550573</v>
      </c>
      <c r="K305" s="11">
        <f t="shared" si="331"/>
        <v>3453.3004474550576</v>
      </c>
      <c r="L305" s="24">
        <f t="shared" si="337"/>
        <v>37980.613525861088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H'!$B$264:$AV$384, 31)</f>
        <v>130.69986023103613</v>
      </c>
      <c r="S305" s="46">
        <f>VLOOKUP(I305, '[1]Lapse Rates'!$A$4:$F$24, 5)</f>
        <v>0</v>
      </c>
      <c r="T305" s="33">
        <f t="shared" si="347"/>
        <v>0.32253929172717949</v>
      </c>
      <c r="U305" s="33">
        <f t="shared" si="338"/>
        <v>4.2155840347759752E-2</v>
      </c>
      <c r="V305" s="39">
        <f t="shared" si="333"/>
        <v>0</v>
      </c>
      <c r="W305" s="32">
        <f t="shared" si="339"/>
        <v>0.28038345137941972</v>
      </c>
      <c r="X305" s="31"/>
      <c r="Y305" s="5">
        <f t="shared" si="344"/>
        <v>0</v>
      </c>
      <c r="Z305" s="5">
        <f t="shared" si="344"/>
        <v>1.9424251511756758</v>
      </c>
      <c r="AA305" s="5">
        <f t="shared" si="340"/>
        <v>0</v>
      </c>
      <c r="AB305" s="5">
        <f t="shared" si="325"/>
        <v>1.6885504554077655</v>
      </c>
      <c r="AC305" s="32"/>
      <c r="AD305" s="5">
        <f>$W305*J305</f>
        <v>96824.829810754338</v>
      </c>
      <c r="AE305" s="5">
        <f t="shared" si="327"/>
        <v>-968.24829810754352</v>
      </c>
      <c r="AF305" s="5">
        <f t="shared" si="327"/>
        <v>-10649.135505888804</v>
      </c>
      <c r="AG305" s="5">
        <f t="shared" si="348"/>
        <v>-25387.469576791009</v>
      </c>
      <c r="AH305" s="5">
        <f t="shared" si="349"/>
        <v>59819.976429966984</v>
      </c>
      <c r="AI305" s="42">
        <f t="shared" si="343"/>
        <v>0</v>
      </c>
      <c r="AJ305" s="42">
        <f t="shared" si="346"/>
        <v>9403.7211982979825</v>
      </c>
      <c r="AK305" s="42">
        <f t="shared" si="350"/>
        <v>69223.69762826497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4987847.4973524716</v>
      </c>
      <c r="AE308" s="21">
        <f t="shared" ref="AE308:AK308" si="351">SUM(AE285:AE305)</f>
        <v>-181181.66707207952</v>
      </c>
      <c r="AF308" s="21">
        <f t="shared" si="351"/>
        <v>-521815.70550850237</v>
      </c>
      <c r="AG308" s="21">
        <f t="shared" si="351"/>
        <v>-413816.76472923555</v>
      </c>
      <c r="AH308" s="21">
        <f t="shared" si="351"/>
        <v>3871033.3600426549</v>
      </c>
      <c r="AI308" s="21">
        <f t="shared" si="351"/>
        <v>0</v>
      </c>
      <c r="AJ308" s="21">
        <f t="shared" si="351"/>
        <v>451216.15902183205</v>
      </c>
      <c r="AK308" s="21">
        <f t="shared" si="351"/>
        <v>4322249.519064487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2661852.0696463981</v>
      </c>
      <c r="AE310" s="21">
        <f t="shared" ref="AE310:AK310" si="352">AE285+NPV($D$6,AE286:AE305)</f>
        <v>-158223.26915331953</v>
      </c>
      <c r="AF310" s="21">
        <f t="shared" si="352"/>
        <v>-269311.16621538508</v>
      </c>
      <c r="AG310" s="21">
        <f t="shared" si="352"/>
        <v>-155501.04394605473</v>
      </c>
      <c r="AH310" s="21">
        <f t="shared" si="352"/>
        <v>2078816.5903316387</v>
      </c>
      <c r="AI310" s="21">
        <f t="shared" si="352"/>
        <v>0</v>
      </c>
      <c r="AJ310" s="21">
        <f t="shared" si="352"/>
        <v>225283.98272417259</v>
      </c>
      <c r="AK310" s="21">
        <f t="shared" si="352"/>
        <v>2304100.5730558117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3810579.7251394312</v>
      </c>
      <c r="AE312" s="21">
        <f t="shared" ref="AE312:AK312" si="353">AE285+NPV($D$7,AE286:AE305)</f>
        <v>-169527.62309006829</v>
      </c>
      <c r="AF312" s="21">
        <f t="shared" si="353"/>
        <v>-393640.4287756735</v>
      </c>
      <c r="AG312" s="21">
        <f t="shared" si="353"/>
        <v>-275547.98592454224</v>
      </c>
      <c r="AH312" s="21">
        <f t="shared" si="353"/>
        <v>2971863.6873491467</v>
      </c>
      <c r="AI312" s="21">
        <f t="shared" si="353"/>
        <v>0</v>
      </c>
      <c r="AJ312" s="21">
        <f t="shared" si="353"/>
        <v>336867.29661587317</v>
      </c>
      <c r="AK312" s="21">
        <f t="shared" si="353"/>
        <v>3308730.9839650197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336401.82748975646</v>
      </c>
    </row>
    <row r="315" spans="1:39" ht="15" x14ac:dyDescent="0.2">
      <c r="G315" s="58" t="s">
        <v>119</v>
      </c>
      <c r="H315" s="57"/>
      <c r="I315" s="57"/>
      <c r="J315" s="11">
        <f>H$314</f>
        <v>336401.82748975646</v>
      </c>
      <c r="K315" s="11">
        <f>J315*$C$10</f>
        <v>134560.73099590259</v>
      </c>
      <c r="L315" s="24">
        <f>$C$324</f>
        <v>47273.235560522429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336401.82748975646</v>
      </c>
      <c r="AE315" s="5">
        <f>-$W315*K315</f>
        <v>-134560.73099590259</v>
      </c>
      <c r="AF315" s="5">
        <f>-$W315*L315</f>
        <v>-47273.235560522429</v>
      </c>
      <c r="AG315" s="5"/>
      <c r="AH315" s="5">
        <f>SUM(AD315:AG315)</f>
        <v>154567.86093333142</v>
      </c>
      <c r="AI315" s="42">
        <f>Y315-AA315</f>
        <v>0</v>
      </c>
      <c r="AJ315" s="42"/>
      <c r="AK315" s="42">
        <f>SUM(AH315:AJ315)</f>
        <v>154567.86093333142</v>
      </c>
      <c r="AL315" s="6" t="s">
        <v>39</v>
      </c>
      <c r="AM315" s="36">
        <f>AK342</f>
        <v>3356361.9758301438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336401.82748975646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H'!$B$264:$AV$384, 34)</f>
        <v>17.09633152299136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1.7096331522991361E-2</v>
      </c>
      <c r="V316" s="39">
        <f>MIN(S316*T316,T316-U316)</f>
        <v>2.3220462500000002E-3</v>
      </c>
      <c r="W316" s="32">
        <f>T316-SUM(U316:V316)</f>
        <v>0.98058162222700862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5.9053468977214916</v>
      </c>
      <c r="AC316" s="32"/>
      <c r="AD316" s="5">
        <f t="shared" ref="AD316:AD318" si="362">$W316*J316</f>
        <v>329869.44972003571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-10295.906636759564</v>
      </c>
      <c r="AH316" s="5">
        <f t="shared" ref="AH316:AH324" si="364">SUM(AD316:AG316)</f>
        <v>319573.54308327613</v>
      </c>
      <c r="AI316" s="42">
        <f>-M316*$W315*(N316-N315)/1000</f>
        <v>0</v>
      </c>
      <c r="AJ316" s="42">
        <f>$D$6*SUM(Y316:Z316,AD316:AE316)</f>
        <v>32360.783804184506</v>
      </c>
      <c r="AK316" s="42">
        <f t="shared" ref="AK316" si="365">SUM(AH316:AJ316)</f>
        <v>351934.32688746066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336401.82748975646</v>
      </c>
      <c r="K317" s="11">
        <f t="shared" ref="K317:K335" si="367">J317*$C$11</f>
        <v>3364.0182748975644</v>
      </c>
      <c r="L317" s="24">
        <f>$C$325</f>
        <v>37181.18073582973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H'!$B$264:$AV$384, 34)</f>
        <v>18.684977193884787</v>
      </c>
      <c r="S317" s="46">
        <f>VLOOKUP(I317, '[1]Lapse Rates'!$A$4:$F$24, 5)</f>
        <v>2.1348066000000001E-3</v>
      </c>
      <c r="T317" s="33">
        <f t="shared" ref="T317:T319" si="368">W316</f>
        <v>0.98058162222700862</v>
      </c>
      <c r="U317" s="33">
        <f>T317*R317/1000</f>
        <v>1.8322145248054207E-2</v>
      </c>
      <c r="V317" s="39">
        <f t="shared" ref="V317:V335" si="369">MIN(S317*T317,T317-U317)</f>
        <v>2.0933521189689247E-3</v>
      </c>
      <c r="W317" s="32">
        <f>T317-SUM(U317:V317)</f>
        <v>0.96016612485998554</v>
      </c>
      <c r="X317" s="32"/>
      <c r="Y317" s="5">
        <f t="shared" ref="Y317:Z332" si="370">AA316</f>
        <v>0</v>
      </c>
      <c r="Z317" s="5">
        <f t="shared" si="370"/>
        <v>5.9053468977214916</v>
      </c>
      <c r="AA317" s="5">
        <f>O317*W317</f>
        <v>0</v>
      </c>
      <c r="AB317" s="5">
        <f t="shared" si="361"/>
        <v>5.7823988520830421</v>
      </c>
      <c r="AC317" s="32"/>
      <c r="AD317" s="5">
        <f t="shared" si="362"/>
        <v>323001.63909665681</v>
      </c>
      <c r="AE317" s="5">
        <f t="shared" si="363"/>
        <v>-3230.016390966568</v>
      </c>
      <c r="AF317" s="5">
        <f t="shared" si="363"/>
        <v>-35700.110224840377</v>
      </c>
      <c r="AG317" s="5">
        <f t="shared" ref="AG317:AG320" si="371">-U317*M317</f>
        <v>-11034.127210590437</v>
      </c>
      <c r="AH317" s="5">
        <f t="shared" si="364"/>
        <v>273037.3852702594</v>
      </c>
      <c r="AI317" s="42">
        <f>-M317*($W316*N317-$W315*N316)/1000</f>
        <v>0</v>
      </c>
      <c r="AJ317" s="42">
        <f t="shared" ref="AJ317:AJ318" si="372">$D$6*SUM(Y317:Z317,AD317:AE317)</f>
        <v>31370.175501958885</v>
      </c>
      <c r="AK317" s="42">
        <f>SUM(AH317:AJ317)</f>
        <v>304407.56077221828</v>
      </c>
      <c r="AL317" s="48" t="s">
        <v>59</v>
      </c>
      <c r="AM317" s="54">
        <f>AK342/AD342</f>
        <v>0.87474867048318083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336401.82748975646</v>
      </c>
      <c r="K318" s="11">
        <f t="shared" si="367"/>
        <v>3364.0182748975644</v>
      </c>
      <c r="L318" s="24">
        <f t="shared" ref="L318:L335" si="373">$C$325</f>
        <v>37181.18073582973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H'!$B$264:$AV$384, 34)</f>
        <v>20.368807379850029</v>
      </c>
      <c r="S318" s="46">
        <f>VLOOKUP(I318, '[1]Lapse Rates'!$A$4:$F$24, 5)</f>
        <v>2.1304430000000001E-3</v>
      </c>
      <c r="T318" s="33">
        <f t="shared" si="368"/>
        <v>0.96016612485998554</v>
      </c>
      <c r="U318" s="33">
        <f t="shared" ref="U318:U335" si="374">T318*R318/1000</f>
        <v>1.9557438849930081E-2</v>
      </c>
      <c r="V318" s="39">
        <f t="shared" si="369"/>
        <v>2.0455791995450823E-3</v>
      </c>
      <c r="W318" s="32">
        <f t="shared" ref="W318:W335" si="375">T318-SUM(U318:V318)</f>
        <v>0.93856310681051036</v>
      </c>
      <c r="X318" s="32"/>
      <c r="Y318" s="5">
        <f t="shared" si="370"/>
        <v>0</v>
      </c>
      <c r="Z318" s="5">
        <f t="shared" si="370"/>
        <v>5.7823988520830421</v>
      </c>
      <c r="AA318" s="5">
        <f t="shared" ref="AA318:AA335" si="376">O318*W318</f>
        <v>0</v>
      </c>
      <c r="AB318" s="5">
        <f t="shared" si="361"/>
        <v>5.652299212513868</v>
      </c>
      <c r="AC318" s="32"/>
      <c r="AD318" s="5">
        <f t="shared" si="362"/>
        <v>315734.34434551914</v>
      </c>
      <c r="AE318" s="5">
        <f t="shared" si="363"/>
        <v>-3157.3434434551914</v>
      </c>
      <c r="AF318" s="5">
        <f>-$W318*L318</f>
        <v>-34896.884506303446</v>
      </c>
      <c r="AG318" s="5">
        <f t="shared" si="371"/>
        <v>-11778.056841154543</v>
      </c>
      <c r="AH318" s="5">
        <f t="shared" si="364"/>
        <v>265902.05955460598</v>
      </c>
      <c r="AI318" s="42">
        <f>-M318*($W317*N318-$W316*N317)/1000</f>
        <v>0</v>
      </c>
      <c r="AJ318" s="42">
        <f t="shared" si="372"/>
        <v>30664.371041819864</v>
      </c>
      <c r="AK318" s="42">
        <f t="shared" ref="AK318:AK325" si="377">SUM(AH318:AJ318)</f>
        <v>296566.43059642584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336401.82748975646</v>
      </c>
      <c r="K319" s="11">
        <f t="shared" si="367"/>
        <v>3364.0182748975644</v>
      </c>
      <c r="L319" s="24">
        <f t="shared" si="373"/>
        <v>37181.18073582973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H'!$B$264:$AV$384, 34)</f>
        <v>22.146056119950483</v>
      </c>
      <c r="S319" s="46">
        <f>VLOOKUP(I319, '[1]Lapse Rates'!$A$4:$F$24, 5)</f>
        <v>1.8971547999999999E-3</v>
      </c>
      <c r="T319" s="33">
        <f t="shared" si="368"/>
        <v>0.93856310681051036</v>
      </c>
      <c r="U319" s="33">
        <f t="shared" si="374"/>
        <v>2.0785471235540639E-2</v>
      </c>
      <c r="V319" s="39">
        <f t="shared" si="369"/>
        <v>1.7805995031884723E-3</v>
      </c>
      <c r="W319" s="32">
        <f t="shared" si="375"/>
        <v>0.91599703607178129</v>
      </c>
      <c r="X319" s="32"/>
      <c r="Y319" s="5">
        <f>AA318</f>
        <v>0</v>
      </c>
      <c r="Z319" s="5">
        <f t="shared" si="370"/>
        <v>5.652299212513868</v>
      </c>
      <c r="AA319" s="5">
        <f t="shared" si="376"/>
        <v>0</v>
      </c>
      <c r="AB319" s="5">
        <f t="shared" si="361"/>
        <v>5.5163997903647273</v>
      </c>
      <c r="AC319" s="32"/>
      <c r="AD319" s="5">
        <f>$W319*J319</f>
        <v>308143.07690974761</v>
      </c>
      <c r="AE319" s="5">
        <f t="shared" si="363"/>
        <v>-3081.4307690974756</v>
      </c>
      <c r="AF319" s="5">
        <f t="shared" si="363"/>
        <v>-34057.851351669247</v>
      </c>
      <c r="AG319" s="5">
        <f t="shared" si="371"/>
        <v>-12517.613556708404</v>
      </c>
      <c r="AH319" s="5">
        <f t="shared" si="364"/>
        <v>258486.1812322725</v>
      </c>
      <c r="AI319" s="42">
        <f t="shared" ref="AI319:AI335" si="379">-M319*($W318*N319-$W317*N318)/1000</f>
        <v>0</v>
      </c>
      <c r="AJ319" s="42">
        <f>$D$6*SUM(Y319:Z319,AD319:AE319)</f>
        <v>29927.101976950529</v>
      </c>
      <c r="AK319" s="42">
        <f t="shared" si="377"/>
        <v>288413.28320922301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336401.82748975646</v>
      </c>
      <c r="K320" s="11">
        <f t="shared" si="367"/>
        <v>3364.0182748975644</v>
      </c>
      <c r="L320" s="24">
        <f t="shared" si="373"/>
        <v>37181.18073582973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H'!$B$264:$AV$384, 34)</f>
        <v>24.137317338163268</v>
      </c>
      <c r="S320" s="46">
        <f>VLOOKUP(I320, '[1]Lapse Rates'!$A$4:$F$24, 5)</f>
        <v>1.8563969E-3</v>
      </c>
      <c r="T320" s="33">
        <f>W319</f>
        <v>0.91599703607178129</v>
      </c>
      <c r="U320" s="33">
        <f t="shared" si="374"/>
        <v>2.2109711140481571E-2</v>
      </c>
      <c r="V320" s="39">
        <f t="shared" si="369"/>
        <v>1.700454058172843E-3</v>
      </c>
      <c r="W320" s="32">
        <f t="shared" si="375"/>
        <v>0.89218687087312687</v>
      </c>
      <c r="X320" s="32"/>
      <c r="Y320" s="5">
        <f t="shared" ref="Y320:Z335" si="380">AA319</f>
        <v>0</v>
      </c>
      <c r="Z320" s="5">
        <f t="shared" si="370"/>
        <v>5.5163997903647273</v>
      </c>
      <c r="AA320" s="5">
        <f t="shared" si="376"/>
        <v>0</v>
      </c>
      <c r="AB320" s="5">
        <f t="shared" si="361"/>
        <v>5.3730080705905232</v>
      </c>
      <c r="AC320" s="32"/>
      <c r="AD320" s="5">
        <f t="shared" ref="AD320:AD334" si="381">$W320*J320</f>
        <v>300133.29382408725</v>
      </c>
      <c r="AE320" s="5">
        <f t="shared" si="363"/>
        <v>-3001.3329382408724</v>
      </c>
      <c r="AF320" s="5">
        <f t="shared" si="363"/>
        <v>-33172.56129606811</v>
      </c>
      <c r="AG320" s="5">
        <f t="shared" si="371"/>
        <v>-13315.109230421076</v>
      </c>
      <c r="AH320" s="5">
        <f t="shared" si="364"/>
        <v>250644.29035935714</v>
      </c>
      <c r="AI320" s="42">
        <f t="shared" si="379"/>
        <v>0</v>
      </c>
      <c r="AJ320" s="42">
        <f t="shared" ref="AJ320:AJ335" si="382">$D$6*SUM(Y320:Z320,AD320:AE320)</f>
        <v>29149.186521720963</v>
      </c>
      <c r="AK320" s="42">
        <f t="shared" si="377"/>
        <v>279793.4768810781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336401.82748975646</v>
      </c>
      <c r="K321" s="11">
        <f t="shared" si="367"/>
        <v>3364.0182748975644</v>
      </c>
      <c r="L321" s="24">
        <f t="shared" si="373"/>
        <v>37181.18073582973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H'!$B$264:$AV$384, 34)</f>
        <v>26.652111185538494</v>
      </c>
      <c r="S321" s="46">
        <f>VLOOKUP(I321, '[1]Lapse Rates'!$A$4:$F$24, 5)</f>
        <v>1.7512077999999999E-3</v>
      </c>
      <c r="T321" s="33">
        <f t="shared" ref="T321:T335" si="383">W320</f>
        <v>0.89218687087312687</v>
      </c>
      <c r="U321" s="33">
        <f t="shared" si="374"/>
        <v>2.3778663680788251E-2</v>
      </c>
      <c r="V321" s="39">
        <f t="shared" si="369"/>
        <v>1.5624046073306125E-3</v>
      </c>
      <c r="W321" s="32">
        <f t="shared" si="375"/>
        <v>0.86684580258500799</v>
      </c>
      <c r="X321" s="32"/>
      <c r="Y321" s="5">
        <f t="shared" si="380"/>
        <v>0</v>
      </c>
      <c r="Z321" s="5">
        <f t="shared" si="370"/>
        <v>5.3730080705905232</v>
      </c>
      <c r="AA321" s="5">
        <f t="shared" si="376"/>
        <v>0</v>
      </c>
      <c r="AB321" s="5">
        <f t="shared" si="361"/>
        <v>5.2203968084496672</v>
      </c>
      <c r="AC321" s="32"/>
      <c r="AD321" s="5">
        <f t="shared" si="381"/>
        <v>291608.51214142132</v>
      </c>
      <c r="AE321" s="5">
        <f t="shared" si="363"/>
        <v>-2916.0851214142131</v>
      </c>
      <c r="AF321" s="5">
        <f t="shared" si="363"/>
        <v>-32230.35045600856</v>
      </c>
      <c r="AG321" s="5">
        <f>-U321*M321</f>
        <v>-14320.200849817427</v>
      </c>
      <c r="AH321" s="5">
        <f t="shared" si="364"/>
        <v>242141.87571418111</v>
      </c>
      <c r="AI321" s="42">
        <f t="shared" si="379"/>
        <v>0</v>
      </c>
      <c r="AJ321" s="42">
        <f t="shared" si="382"/>
        <v>28321.254182754423</v>
      </c>
      <c r="AK321" s="42">
        <f t="shared" si="377"/>
        <v>270463.12989693554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336401.82748975646</v>
      </c>
      <c r="K322" s="11">
        <f t="shared" si="367"/>
        <v>3364.0182748975644</v>
      </c>
      <c r="L322" s="24">
        <f t="shared" si="373"/>
        <v>37181.18073582973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H'!$B$264:$AV$384, 34)</f>
        <v>29.227647016704282</v>
      </c>
      <c r="S322" s="46">
        <f>VLOOKUP(I322, '[1]Lapse Rates'!$A$4:$F$24, 5)</f>
        <v>1.6267663999999999E-3</v>
      </c>
      <c r="T322" s="33">
        <f t="shared" si="383"/>
        <v>0.86684580258500799</v>
      </c>
      <c r="U322" s="33">
        <f t="shared" si="374"/>
        <v>2.5335863135866336E-2</v>
      </c>
      <c r="V322" s="39">
        <f t="shared" si="369"/>
        <v>1.4101556256263241E-3</v>
      </c>
      <c r="W322" s="32">
        <f t="shared" si="375"/>
        <v>0.84009978382351536</v>
      </c>
      <c r="X322" s="32"/>
      <c r="Y322" s="5">
        <f t="shared" si="380"/>
        <v>0</v>
      </c>
      <c r="Z322" s="5">
        <f t="shared" si="370"/>
        <v>5.2203968084496672</v>
      </c>
      <c r="AA322" s="5">
        <f t="shared" si="376"/>
        <v>0</v>
      </c>
      <c r="AB322" s="5">
        <f t="shared" si="361"/>
        <v>5.0593245271225182</v>
      </c>
      <c r="AC322" s="32"/>
      <c r="AD322" s="5">
        <f t="shared" si="381"/>
        <v>282611.10255197989</v>
      </c>
      <c r="AE322" s="5">
        <f t="shared" si="363"/>
        <v>-2826.1110255197991</v>
      </c>
      <c r="AF322" s="5">
        <f t="shared" si="363"/>
        <v>-31235.90189847361</v>
      </c>
      <c r="AG322" s="5">
        <f t="shared" ref="AG322:AG335" si="384">-U322*M322</f>
        <v>-15257.991520449648</v>
      </c>
      <c r="AH322" s="5">
        <f t="shared" si="364"/>
        <v>233291.09810753685</v>
      </c>
      <c r="AI322" s="42">
        <f t="shared" si="379"/>
        <v>0</v>
      </c>
      <c r="AJ322" s="42">
        <f t="shared" si="382"/>
        <v>27447.419789672647</v>
      </c>
      <c r="AK322" s="42">
        <f t="shared" si="377"/>
        <v>260738.5178972095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336401.82748975646</v>
      </c>
      <c r="K323" s="11">
        <f t="shared" si="367"/>
        <v>3364.0182748975644</v>
      </c>
      <c r="L323" s="24">
        <f t="shared" si="373"/>
        <v>37181.18073582973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H'!$B$264:$AV$384, 34)</f>
        <v>32.185527365120493</v>
      </c>
      <c r="S323" s="46">
        <f>VLOOKUP(I323, '[1]Lapse Rates'!$A$4:$F$24, 5)</f>
        <v>1.427546E-3</v>
      </c>
      <c r="T323" s="33">
        <f t="shared" si="383"/>
        <v>0.84009978382351536</v>
      </c>
      <c r="U323" s="33">
        <f t="shared" si="374"/>
        <v>2.7039054581683562E-2</v>
      </c>
      <c r="V323" s="39">
        <f t="shared" si="369"/>
        <v>1.1992810859981242E-3</v>
      </c>
      <c r="W323" s="32">
        <f t="shared" si="375"/>
        <v>0.81186144815583372</v>
      </c>
      <c r="X323" s="32"/>
      <c r="Y323" s="5">
        <f t="shared" si="380"/>
        <v>0</v>
      </c>
      <c r="Z323" s="5">
        <f t="shared" si="370"/>
        <v>5.0593245271225182</v>
      </c>
      <c r="AA323" s="5">
        <f t="shared" si="376"/>
        <v>0</v>
      </c>
      <c r="AB323" s="5">
        <f t="shared" si="361"/>
        <v>4.889265080614396</v>
      </c>
      <c r="AC323" s="32"/>
      <c r="AD323" s="5">
        <f t="shared" si="381"/>
        <v>273111.67482810264</v>
      </c>
      <c r="AE323" s="5">
        <f t="shared" si="363"/>
        <v>-2731.116748281026</v>
      </c>
      <c r="AF323" s="5">
        <f t="shared" si="363"/>
        <v>-30185.967236334513</v>
      </c>
      <c r="AG323" s="5">
        <f t="shared" si="384"/>
        <v>-16283.702801672711</v>
      </c>
      <c r="AH323" s="5">
        <f t="shared" si="364"/>
        <v>223910.88804181441</v>
      </c>
      <c r="AI323" s="42">
        <f t="shared" si="379"/>
        <v>0</v>
      </c>
      <c r="AJ323" s="42">
        <f t="shared" si="382"/>
        <v>26524.829067366612</v>
      </c>
      <c r="AK323" s="42">
        <f t="shared" si="377"/>
        <v>250435.71710918102</v>
      </c>
    </row>
    <row r="324" spans="1:37" ht="15" x14ac:dyDescent="0.2">
      <c r="A324" s="12"/>
      <c r="B324" s="13">
        <v>1</v>
      </c>
      <c r="C324" s="10">
        <f>$H$314*0.14+$B$327</f>
        <v>47273.235560522429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336401.82748975646</v>
      </c>
      <c r="K324" s="11">
        <f t="shared" si="367"/>
        <v>3364.0182748975644</v>
      </c>
      <c r="L324" s="24">
        <f t="shared" si="373"/>
        <v>37181.18073582973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H'!$B$264:$AV$384, 34)</f>
        <v>35.582655471912808</v>
      </c>
      <c r="S324" s="46">
        <f>VLOOKUP(I324, '[1]Lapse Rates'!$A$4:$F$24, 5)</f>
        <v>1.4710299999999999E-3</v>
      </c>
      <c r="T324" s="33">
        <f t="shared" si="383"/>
        <v>0.81186144815583372</v>
      </c>
      <c r="U324" s="33">
        <f t="shared" si="374"/>
        <v>2.8888186200657234E-2</v>
      </c>
      <c r="V324" s="39">
        <f t="shared" si="369"/>
        <v>1.194272546080676E-3</v>
      </c>
      <c r="W324" s="32">
        <f t="shared" si="375"/>
        <v>0.78177898940909585</v>
      </c>
      <c r="X324" s="32"/>
      <c r="Y324" s="5">
        <f t="shared" si="380"/>
        <v>0</v>
      </c>
      <c r="Z324" s="5">
        <f t="shared" si="370"/>
        <v>4.889265080614396</v>
      </c>
      <c r="AA324" s="5">
        <f t="shared" si="376"/>
        <v>0</v>
      </c>
      <c r="AB324" s="5">
        <f t="shared" si="361"/>
        <v>4.7080997901285038</v>
      </c>
      <c r="AC324" s="32"/>
      <c r="AD324" s="5">
        <f t="shared" si="381"/>
        <v>262991.88073031482</v>
      </c>
      <c r="AE324" s="5">
        <f t="shared" si="363"/>
        <v>-2629.9188073031478</v>
      </c>
      <c r="AF324" s="5">
        <f t="shared" si="363"/>
        <v>-29067.465900693911</v>
      </c>
      <c r="AG324" s="5">
        <f t="shared" si="384"/>
        <v>-17397.303487435605</v>
      </c>
      <c r="AH324" s="5">
        <f t="shared" si="364"/>
        <v>213897.19253488217</v>
      </c>
      <c r="AI324" s="42">
        <f t="shared" si="379"/>
        <v>0</v>
      </c>
      <c r="AJ324" s="42">
        <f t="shared" si="382"/>
        <v>25541.988101551855</v>
      </c>
      <c r="AK324" s="42">
        <f t="shared" si="377"/>
        <v>239439.18063643403</v>
      </c>
    </row>
    <row r="325" spans="1:37" ht="15" x14ac:dyDescent="0.2">
      <c r="A325" s="12"/>
      <c r="B325" s="70" t="s">
        <v>49</v>
      </c>
      <c r="C325" s="10">
        <f>$H$314*0.11+$B$327</f>
        <v>37181.18073582973</v>
      </c>
      <c r="D325" s="1"/>
      <c r="E325" s="1"/>
      <c r="F325" s="1"/>
      <c r="I325" s="2">
        <f t="shared" si="366"/>
        <v>10</v>
      </c>
      <c r="J325" s="11">
        <f t="shared" si="356"/>
        <v>336401.82748975646</v>
      </c>
      <c r="K325" s="11">
        <f t="shared" si="367"/>
        <v>3364.0182748975644</v>
      </c>
      <c r="L325" s="24">
        <f t="shared" si="373"/>
        <v>37181.18073582973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H'!$B$264:$AV$384, 34)</f>
        <v>39.615859226187204</v>
      </c>
      <c r="S325" s="46">
        <f>VLOOKUP(I325, '[1]Lapse Rates'!$A$4:$F$24, 5)</f>
        <v>1.273365E-3</v>
      </c>
      <c r="T325" s="33">
        <f t="shared" si="383"/>
        <v>0.78177898940909585</v>
      </c>
      <c r="U325" s="33">
        <f t="shared" si="374"/>
        <v>3.0970846390421639E-2</v>
      </c>
      <c r="V325" s="39">
        <f t="shared" si="369"/>
        <v>9.954900028489133E-4</v>
      </c>
      <c r="W325" s="32">
        <f t="shared" si="375"/>
        <v>0.74981265301582534</v>
      </c>
      <c r="X325" s="32"/>
      <c r="Y325" s="5">
        <f t="shared" si="380"/>
        <v>0</v>
      </c>
      <c r="Z325" s="5">
        <f t="shared" si="370"/>
        <v>4.7080997901285038</v>
      </c>
      <c r="AA325" s="5">
        <f t="shared" si="376"/>
        <v>0</v>
      </c>
      <c r="AB325" s="5">
        <f t="shared" si="361"/>
        <v>4.5155892421306749</v>
      </c>
      <c r="AC325" s="32"/>
      <c r="AD325" s="5">
        <f t="shared" si="381"/>
        <v>252238.34674946629</v>
      </c>
      <c r="AE325" s="5">
        <f t="shared" si="363"/>
        <v>-2522.3834674946629</v>
      </c>
      <c r="AF325" s="5">
        <f t="shared" si="363"/>
        <v>-27878.919769793385</v>
      </c>
      <c r="AG325" s="5">
        <f t="shared" si="384"/>
        <v>-18651.541850857233</v>
      </c>
      <c r="AH325" s="5">
        <f>SUM(AD325:AG325)</f>
        <v>203185.501661321</v>
      </c>
      <c r="AI325" s="42">
        <f t="shared" si="379"/>
        <v>0</v>
      </c>
      <c r="AJ325" s="42">
        <f t="shared" si="382"/>
        <v>24497.597862550829</v>
      </c>
      <c r="AK325" s="42">
        <f t="shared" si="377"/>
        <v>227683.09952387185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336401.82748975646</v>
      </c>
      <c r="K326" s="11">
        <f t="shared" si="367"/>
        <v>3364.0182748975644</v>
      </c>
      <c r="L326" s="24">
        <f t="shared" si="373"/>
        <v>37181.18073582973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H'!$B$264:$AV$384, 34)</f>
        <v>44.242645602835658</v>
      </c>
      <c r="S326" s="46">
        <f>VLOOKUP(I326, '[1]Lapse Rates'!$A$4:$F$24, 5)</f>
        <v>1.2241776999999999E-3</v>
      </c>
      <c r="T326" s="33">
        <f t="shared" si="383"/>
        <v>0.74981265301582534</v>
      </c>
      <c r="U326" s="33">
        <f t="shared" si="374"/>
        <v>3.3173695475901141E-2</v>
      </c>
      <c r="V326" s="39">
        <f t="shared" si="369"/>
        <v>9.1790392899981108E-4</v>
      </c>
      <c r="W326" s="32">
        <f t="shared" si="375"/>
        <v>0.71572105361092442</v>
      </c>
      <c r="X326" s="31"/>
      <c r="Y326" s="5">
        <f t="shared" si="380"/>
        <v>0</v>
      </c>
      <c r="Z326" s="5">
        <f t="shared" si="370"/>
        <v>4.5155892421306749</v>
      </c>
      <c r="AA326" s="5">
        <f t="shared" si="376"/>
        <v>0</v>
      </c>
      <c r="AB326" s="5">
        <f t="shared" si="361"/>
        <v>4.3102797439505336</v>
      </c>
      <c r="AC326" s="32"/>
      <c r="AD326" s="5">
        <f t="shared" si="381"/>
        <v>240769.87040760892</v>
      </c>
      <c r="AE326" s="5">
        <f t="shared" si="363"/>
        <v>-2407.6987040760891</v>
      </c>
      <c r="AF326" s="5">
        <f t="shared" si="363"/>
        <v>-26611.353850746262</v>
      </c>
      <c r="AG326" s="5">
        <f t="shared" si="384"/>
        <v>-19978.161452756467</v>
      </c>
      <c r="AH326" s="5">
        <f t="shared" ref="AH326:AH335" si="385">SUM(AD326:AG326)</f>
        <v>191772.6564000301</v>
      </c>
      <c r="AI326" s="42">
        <f t="shared" si="379"/>
        <v>0</v>
      </c>
      <c r="AJ326" s="42">
        <f t="shared" si="382"/>
        <v>23383.772023421225</v>
      </c>
      <c r="AK326" s="42">
        <f t="shared" ref="AK326:AK335" si="386">SUM(AH326:AJ326)</f>
        <v>215156.42842345132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336401.82748975646</v>
      </c>
      <c r="K327" s="11">
        <f t="shared" si="367"/>
        <v>3364.0182748975644</v>
      </c>
      <c r="L327" s="24">
        <f t="shared" si="373"/>
        <v>37181.18073582973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H'!$B$264:$AV$384, 34)</f>
        <v>49.526459346542325</v>
      </c>
      <c r="S327" s="46">
        <f>VLOOKUP(I327, '[1]Lapse Rates'!$A$4:$F$24, 5)</f>
        <v>1.0124068E-3</v>
      </c>
      <c r="T327" s="33">
        <f t="shared" si="383"/>
        <v>0.71572105361092442</v>
      </c>
      <c r="U327" s="33">
        <f t="shared" si="374"/>
        <v>3.5447129665125886E-2</v>
      </c>
      <c r="V327" s="39">
        <f t="shared" si="369"/>
        <v>7.2460086157886451E-4</v>
      </c>
      <c r="W327" s="32">
        <f t="shared" si="375"/>
        <v>0.67954932308421967</v>
      </c>
      <c r="X327" s="31"/>
      <c r="Y327" s="5">
        <f t="shared" si="380"/>
        <v>0</v>
      </c>
      <c r="Z327" s="5">
        <f t="shared" si="370"/>
        <v>4.3102797439505336</v>
      </c>
      <c r="AA327" s="5">
        <f t="shared" si="376"/>
        <v>0</v>
      </c>
      <c r="AB327" s="5">
        <f t="shared" si="361"/>
        <v>4.0924430929168656</v>
      </c>
      <c r="AC327" s="32"/>
      <c r="AD327" s="5">
        <f t="shared" si="381"/>
        <v>228601.63415495845</v>
      </c>
      <c r="AE327" s="5">
        <f t="shared" si="363"/>
        <v>-2286.0163415495845</v>
      </c>
      <c r="AF327" s="5">
        <f t="shared" si="363"/>
        <v>-25266.446200505121</v>
      </c>
      <c r="AG327" s="5">
        <f t="shared" si="384"/>
        <v>-21347.289451099095</v>
      </c>
      <c r="AH327" s="5">
        <f t="shared" si="385"/>
        <v>179701.88216180465</v>
      </c>
      <c r="AI327" s="42">
        <f t="shared" si="379"/>
        <v>0</v>
      </c>
      <c r="AJ327" s="42">
        <f t="shared" si="382"/>
        <v>22201.984945938293</v>
      </c>
      <c r="AK327" s="42">
        <f t="shared" si="386"/>
        <v>201903.86710774293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336401.82748975646</v>
      </c>
      <c r="K328" s="11">
        <f t="shared" si="367"/>
        <v>3364.0182748975644</v>
      </c>
      <c r="L328" s="24">
        <f t="shared" si="373"/>
        <v>37181.18073582973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H'!$B$264:$AV$384, 34)</f>
        <v>55.595655196714596</v>
      </c>
      <c r="S328" s="46">
        <f>VLOOKUP(I328, '[1]Lapse Rates'!$A$4:$F$24, 5)</f>
        <v>8.7385670000000003E-4</v>
      </c>
      <c r="T328" s="33">
        <f t="shared" si="383"/>
        <v>0.67954932308421967</v>
      </c>
      <c r="U328" s="33">
        <f t="shared" si="374"/>
        <v>3.7779989855351082E-2</v>
      </c>
      <c r="V328" s="39">
        <f t="shared" si="369"/>
        <v>5.9382872895761001E-4</v>
      </c>
      <c r="W328" s="32">
        <f t="shared" si="375"/>
        <v>0.64117550449991101</v>
      </c>
      <c r="X328" s="31"/>
      <c r="Y328" s="5">
        <f t="shared" si="380"/>
        <v>0</v>
      </c>
      <c r="Z328" s="5">
        <f t="shared" si="370"/>
        <v>4.0924430929168656</v>
      </c>
      <c r="AA328" s="5">
        <f t="shared" si="376"/>
        <v>0</v>
      </c>
      <c r="AB328" s="5">
        <f t="shared" si="361"/>
        <v>3.8613448289947692</v>
      </c>
      <c r="AC328" s="32"/>
      <c r="AD328" s="5">
        <f t="shared" si="381"/>
        <v>215692.61145543662</v>
      </c>
      <c r="AE328" s="5">
        <f t="shared" si="363"/>
        <v>-2156.926114554366</v>
      </c>
      <c r="AF328" s="5">
        <f t="shared" si="363"/>
        <v>-23839.662316197999</v>
      </c>
      <c r="AG328" s="5">
        <f t="shared" si="384"/>
        <v>-22752.205510598225</v>
      </c>
      <c r="AH328" s="5">
        <f t="shared" si="385"/>
        <v>166943.81751408603</v>
      </c>
      <c r="AI328" s="42">
        <f t="shared" si="379"/>
        <v>0</v>
      </c>
      <c r="AJ328" s="42">
        <f t="shared" si="382"/>
        <v>20948.252200607967</v>
      </c>
      <c r="AK328" s="42">
        <f t="shared" si="386"/>
        <v>187892.06971469399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336401.82748975646</v>
      </c>
      <c r="K329" s="11">
        <f t="shared" si="367"/>
        <v>3364.0182748975644</v>
      </c>
      <c r="L329" s="24">
        <f t="shared" si="373"/>
        <v>37181.18073582973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H'!$B$264:$AV$384, 34)</f>
        <v>62.331333640550255</v>
      </c>
      <c r="S329" s="46">
        <f>VLOOKUP(I329, '[1]Lapse Rates'!$A$4:$F$24, 5)</f>
        <v>8.3940749999999998E-4</v>
      </c>
      <c r="T329" s="33">
        <f t="shared" si="383"/>
        <v>0.64117550449991101</v>
      </c>
      <c r="U329" s="33">
        <f t="shared" si="374"/>
        <v>3.9965324293132085E-2</v>
      </c>
      <c r="V329" s="39">
        <f t="shared" si="369"/>
        <v>5.3820752729350906E-4</v>
      </c>
      <c r="W329" s="32">
        <f t="shared" si="375"/>
        <v>0.60067197267948547</v>
      </c>
      <c r="X329" s="31"/>
      <c r="Y329" s="5">
        <f t="shared" si="380"/>
        <v>0</v>
      </c>
      <c r="Z329" s="5">
        <f t="shared" si="370"/>
        <v>3.8613448289947692</v>
      </c>
      <c r="AA329" s="5">
        <f t="shared" si="376"/>
        <v>0</v>
      </c>
      <c r="AB329" s="5">
        <f t="shared" si="361"/>
        <v>3.6174208143479385</v>
      </c>
      <c r="AC329" s="32"/>
      <c r="AD329" s="5">
        <f t="shared" si="381"/>
        <v>202067.14933125596</v>
      </c>
      <c r="AE329" s="5">
        <f t="shared" si="363"/>
        <v>-2020.6714933125597</v>
      </c>
      <c r="AF329" s="5">
        <f t="shared" si="363"/>
        <v>-22333.693179143327</v>
      </c>
      <c r="AG329" s="5">
        <f t="shared" si="384"/>
        <v>-24068.277283728643</v>
      </c>
      <c r="AH329" s="5">
        <f t="shared" si="385"/>
        <v>153644.50737507144</v>
      </c>
      <c r="AI329" s="42">
        <f t="shared" si="379"/>
        <v>0</v>
      </c>
      <c r="AJ329" s="42">
        <f t="shared" si="382"/>
        <v>19624.938273829976</v>
      </c>
      <c r="AK329" s="42">
        <f t="shared" si="386"/>
        <v>173269.4456489014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336401.82748975646</v>
      </c>
      <c r="K330" s="11">
        <f t="shared" si="367"/>
        <v>3364.0182748975644</v>
      </c>
      <c r="L330" s="24">
        <f t="shared" si="373"/>
        <v>37181.18073582973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H'!$B$264:$AV$384, 34)</f>
        <v>69.768286006773678</v>
      </c>
      <c r="S330" s="46">
        <f>VLOOKUP(I330, '[1]Lapse Rates'!$A$4:$F$24, 5)</f>
        <v>7.2940090000000004E-4</v>
      </c>
      <c r="T330" s="33">
        <f t="shared" si="383"/>
        <v>0.60067197267948547</v>
      </c>
      <c r="U330" s="33">
        <f t="shared" si="374"/>
        <v>4.1907853986155291E-2</v>
      </c>
      <c r="V330" s="39">
        <f t="shared" si="369"/>
        <v>4.3813067747719214E-4</v>
      </c>
      <c r="W330" s="32">
        <f t="shared" si="375"/>
        <v>0.55832598801585298</v>
      </c>
      <c r="X330" s="31"/>
      <c r="Y330" s="5">
        <f t="shared" si="380"/>
        <v>0</v>
      </c>
      <c r="Z330" s="5">
        <f t="shared" si="370"/>
        <v>3.6174208143479385</v>
      </c>
      <c r="AA330" s="5">
        <f t="shared" si="376"/>
        <v>0</v>
      </c>
      <c r="AB330" s="5">
        <f t="shared" si="361"/>
        <v>3.362401014367991</v>
      </c>
      <c r="AC330" s="32"/>
      <c r="AD330" s="5">
        <f t="shared" si="381"/>
        <v>187821.8827035568</v>
      </c>
      <c r="AE330" s="5">
        <f t="shared" si="363"/>
        <v>-1878.218827035568</v>
      </c>
      <c r="AF330" s="5">
        <f t="shared" si="363"/>
        <v>-20759.219469928135</v>
      </c>
      <c r="AG330" s="5">
        <f t="shared" si="384"/>
        <v>-25238.124998228315</v>
      </c>
      <c r="AH330" s="5">
        <f t="shared" si="385"/>
        <v>139946.3194083648</v>
      </c>
      <c r="AI330" s="42">
        <f t="shared" si="379"/>
        <v>0</v>
      </c>
      <c r="AJ330" s="42">
        <f t="shared" si="382"/>
        <v>18241.428295268623</v>
      </c>
      <c r="AK330" s="42">
        <f t="shared" si="386"/>
        <v>158187.74770363342</v>
      </c>
    </row>
    <row r="331" spans="1:37" ht="15" x14ac:dyDescent="0.2">
      <c r="I331" s="2">
        <f t="shared" si="366"/>
        <v>16</v>
      </c>
      <c r="J331" s="11">
        <f t="shared" si="356"/>
        <v>336401.82748975646</v>
      </c>
      <c r="K331" s="11">
        <f t="shared" si="367"/>
        <v>3364.0182748975644</v>
      </c>
      <c r="L331" s="24">
        <f t="shared" si="373"/>
        <v>37181.18073582973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H'!$B$264:$AV$384, 34)</f>
        <v>77.812977438984163</v>
      </c>
      <c r="S331" s="46">
        <f>VLOOKUP(I331, '[1]Lapse Rates'!$A$4:$F$24, 5)</f>
        <v>6.1234970000000001E-4</v>
      </c>
      <c r="T331" s="33">
        <f t="shared" si="383"/>
        <v>0.55832598801585298</v>
      </c>
      <c r="U331" s="33">
        <f t="shared" si="374"/>
        <v>4.3445007509076115E-2</v>
      </c>
      <c r="V331" s="39">
        <f t="shared" si="369"/>
        <v>3.4189075126371115E-4</v>
      </c>
      <c r="W331" s="32">
        <f t="shared" si="375"/>
        <v>0.5145390897555131</v>
      </c>
      <c r="X331" s="31"/>
      <c r="Y331" s="5">
        <f t="shared" si="380"/>
        <v>0</v>
      </c>
      <c r="Z331" s="5">
        <f t="shared" si="370"/>
        <v>3.362401014367991</v>
      </c>
      <c r="AA331" s="5">
        <f t="shared" si="376"/>
        <v>0</v>
      </c>
      <c r="AB331" s="5">
        <f t="shared" si="361"/>
        <v>3.0987036148437288</v>
      </c>
      <c r="AC331" s="32"/>
      <c r="AD331" s="5">
        <f t="shared" si="381"/>
        <v>173091.89010867043</v>
      </c>
      <c r="AE331" s="5">
        <f t="shared" si="363"/>
        <v>-1730.9189010867042</v>
      </c>
      <c r="AF331" s="5">
        <f t="shared" si="363"/>
        <v>-19131.170891849048</v>
      </c>
      <c r="AG331" s="5">
        <f t="shared" si="384"/>
        <v>-26163.843427183401</v>
      </c>
      <c r="AH331" s="5">
        <f t="shared" si="385"/>
        <v>126065.9568885513</v>
      </c>
      <c r="AI331" s="42">
        <f t="shared" si="379"/>
        <v>0</v>
      </c>
      <c r="AJ331" s="42">
        <f t="shared" si="382"/>
        <v>16810.841127003474</v>
      </c>
      <c r="AK331" s="42">
        <f t="shared" si="386"/>
        <v>142876.79801555478</v>
      </c>
    </row>
    <row r="332" spans="1:37" ht="15" x14ac:dyDescent="0.2">
      <c r="I332" s="2">
        <f t="shared" si="366"/>
        <v>17</v>
      </c>
      <c r="J332" s="11">
        <f t="shared" si="356"/>
        <v>336401.82748975646</v>
      </c>
      <c r="K332" s="11">
        <f t="shared" si="367"/>
        <v>3364.0182748975644</v>
      </c>
      <c r="L332" s="24">
        <f t="shared" si="373"/>
        <v>37181.18073582973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H'!$B$264:$AV$384, 34)</f>
        <v>86.579809596621828</v>
      </c>
      <c r="S332" s="46">
        <f>VLOOKUP(I332, '[1]Lapse Rates'!$A$4:$F$24, 5)</f>
        <v>4.6742110000000002E-4</v>
      </c>
      <c r="T332" s="33">
        <f t="shared" si="383"/>
        <v>0.5145390897555131</v>
      </c>
      <c r="U332" s="33">
        <f t="shared" si="374"/>
        <v>4.4548696421051429E-2</v>
      </c>
      <c r="V332" s="39">
        <f t="shared" si="369"/>
        <v>2.4050642732652066E-4</v>
      </c>
      <c r="W332" s="32">
        <f t="shared" si="375"/>
        <v>0.46974988690713515</v>
      </c>
      <c r="X332" s="31"/>
      <c r="Y332" s="5">
        <f t="shared" si="380"/>
        <v>0</v>
      </c>
      <c r="Z332" s="5">
        <f t="shared" si="370"/>
        <v>3.0987036148437288</v>
      </c>
      <c r="AA332" s="5">
        <f t="shared" si="376"/>
        <v>0</v>
      </c>
      <c r="AB332" s="5">
        <f t="shared" si="361"/>
        <v>2.8289700464219707</v>
      </c>
      <c r="AC332" s="32"/>
      <c r="AD332" s="5">
        <f t="shared" si="381"/>
        <v>158024.72041866669</v>
      </c>
      <c r="AE332" s="5">
        <f t="shared" si="363"/>
        <v>-1580.2472041866667</v>
      </c>
      <c r="AF332" s="5">
        <f t="shared" si="363"/>
        <v>-17465.855445729769</v>
      </c>
      <c r="AG332" s="5">
        <f t="shared" si="384"/>
        <v>-26828.516896953381</v>
      </c>
      <c r="AH332" s="5">
        <f t="shared" si="385"/>
        <v>112150.10087179688</v>
      </c>
      <c r="AI332" s="42">
        <f t="shared" si="379"/>
        <v>0</v>
      </c>
      <c r="AJ332" s="42">
        <f t="shared" si="382"/>
        <v>15347.506805165109</v>
      </c>
      <c r="AK332" s="42">
        <f t="shared" si="386"/>
        <v>127497.60767696198</v>
      </c>
    </row>
    <row r="333" spans="1:37" ht="15" x14ac:dyDescent="0.2">
      <c r="I333" s="2">
        <f t="shared" si="366"/>
        <v>18</v>
      </c>
      <c r="J333" s="11">
        <f t="shared" si="356"/>
        <v>336401.82748975646</v>
      </c>
      <c r="K333" s="11">
        <f t="shared" si="367"/>
        <v>3364.0182748975644</v>
      </c>
      <c r="L333" s="24">
        <f t="shared" si="373"/>
        <v>37181.18073582973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H'!$B$264:$AV$384, 34)</f>
        <v>96.370387337793716</v>
      </c>
      <c r="S333" s="46">
        <f>VLOOKUP(I333, '[1]Lapse Rates'!$A$4:$F$24, 5)</f>
        <v>4.0205260000000001E-4</v>
      </c>
      <c r="T333" s="33">
        <f t="shared" si="383"/>
        <v>0.46974988690713515</v>
      </c>
      <c r="U333" s="33">
        <f t="shared" si="374"/>
        <v>4.5269978553125402E-2</v>
      </c>
      <c r="V333" s="39">
        <f t="shared" si="369"/>
        <v>1.8886416338071964E-4</v>
      </c>
      <c r="W333" s="32">
        <f t="shared" si="375"/>
        <v>0.42429104419062902</v>
      </c>
      <c r="X333" s="31"/>
      <c r="Y333" s="5">
        <f t="shared" si="380"/>
        <v>0</v>
      </c>
      <c r="Z333" s="5">
        <f t="shared" si="380"/>
        <v>2.8289700464219707</v>
      </c>
      <c r="AA333" s="5">
        <f t="shared" si="376"/>
        <v>0</v>
      </c>
      <c r="AB333" s="5">
        <f t="shared" si="361"/>
        <v>2.5552037125187832</v>
      </c>
      <c r="AC333" s="32"/>
      <c r="AD333" s="5">
        <f t="shared" si="381"/>
        <v>142732.28265326461</v>
      </c>
      <c r="AE333" s="5">
        <f t="shared" si="363"/>
        <v>-1427.3228265326461</v>
      </c>
      <c r="AF333" s="5">
        <f t="shared" si="363"/>
        <v>-15775.641998645697</v>
      </c>
      <c r="AG333" s="5">
        <f t="shared" si="384"/>
        <v>-27262.893914070159</v>
      </c>
      <c r="AH333" s="5">
        <f t="shared" si="385"/>
        <v>98266.423914016108</v>
      </c>
      <c r="AI333" s="42">
        <f t="shared" si="379"/>
        <v>0</v>
      </c>
      <c r="AJ333" s="42">
        <f t="shared" si="382"/>
        <v>13862.29408096396</v>
      </c>
      <c r="AK333" s="42">
        <f t="shared" si="386"/>
        <v>112128.71799498006</v>
      </c>
    </row>
    <row r="334" spans="1:37" ht="15" x14ac:dyDescent="0.2">
      <c r="I334" s="2">
        <f t="shared" si="366"/>
        <v>19</v>
      </c>
      <c r="J334" s="11">
        <f t="shared" si="356"/>
        <v>336401.82748975646</v>
      </c>
      <c r="K334" s="11">
        <f t="shared" si="367"/>
        <v>3364.0182748975644</v>
      </c>
      <c r="L334" s="24">
        <f t="shared" si="373"/>
        <v>37181.18073582973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H'!$B$264:$AV$384, 34)</f>
        <v>107.28813452846569</v>
      </c>
      <c r="S334" s="46">
        <f>VLOOKUP(I334, '[1]Lapse Rates'!$A$4:$F$24, 5)</f>
        <v>3.3283375800000001E-2</v>
      </c>
      <c r="T334" s="33">
        <f t="shared" si="383"/>
        <v>0.42429104419062902</v>
      </c>
      <c r="U334" s="33">
        <f t="shared" si="374"/>
        <v>4.5521394628347388E-2</v>
      </c>
      <c r="V334" s="39">
        <f t="shared" si="369"/>
        <v>1.4121838272371113E-2</v>
      </c>
      <c r="W334" s="32">
        <f t="shared" si="375"/>
        <v>0.36464781128991053</v>
      </c>
      <c r="X334" s="31"/>
      <c r="Y334" s="5">
        <f t="shared" si="380"/>
        <v>0</v>
      </c>
      <c r="Z334" s="5">
        <f t="shared" si="380"/>
        <v>2.5552037125187832</v>
      </c>
      <c r="AA334" s="5">
        <f t="shared" si="376"/>
        <v>0</v>
      </c>
      <c r="AB334" s="5">
        <f t="shared" si="361"/>
        <v>2.196014867453115</v>
      </c>
      <c r="AC334" s="32"/>
      <c r="AD334" s="5">
        <f t="shared" si="381"/>
        <v>122668.19010806574</v>
      </c>
      <c r="AE334" s="5">
        <f t="shared" si="363"/>
        <v>-1226.6819010806573</v>
      </c>
      <c r="AF334" s="5">
        <f t="shared" si="363"/>
        <v>-13558.036176494896</v>
      </c>
      <c r="AG334" s="5">
        <f t="shared" si="384"/>
        <v>-27414.303965635019</v>
      </c>
      <c r="AH334" s="5">
        <f t="shared" si="385"/>
        <v>80469.168064855185</v>
      </c>
      <c r="AI334" s="42">
        <f t="shared" si="379"/>
        <v>0</v>
      </c>
      <c r="AJ334" s="42">
        <f t="shared" si="382"/>
        <v>11913.662620589435</v>
      </c>
      <c r="AK334" s="42">
        <f t="shared" si="386"/>
        <v>92382.830685444613</v>
      </c>
    </row>
    <row r="335" spans="1:37" ht="15" x14ac:dyDescent="0.2">
      <c r="I335" s="2">
        <f t="shared" si="366"/>
        <v>20</v>
      </c>
      <c r="J335" s="11">
        <f t="shared" si="356"/>
        <v>336401.82748975646</v>
      </c>
      <c r="K335" s="11">
        <f t="shared" si="367"/>
        <v>3364.0182748975644</v>
      </c>
      <c r="L335" s="24">
        <f t="shared" si="373"/>
        <v>37181.18073582973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H'!$B$264:$AV$384, 34)</f>
        <v>119.50829509265192</v>
      </c>
      <c r="S335" s="46">
        <f>VLOOKUP(I335, '[1]Lapse Rates'!$A$4:$F$24, 5)</f>
        <v>0</v>
      </c>
      <c r="T335" s="33">
        <f t="shared" si="383"/>
        <v>0.36464781128991053</v>
      </c>
      <c r="U335" s="33">
        <f t="shared" si="374"/>
        <v>4.3578438236524276E-2</v>
      </c>
      <c r="V335" s="39">
        <f t="shared" si="369"/>
        <v>0</v>
      </c>
      <c r="W335" s="32">
        <f t="shared" si="375"/>
        <v>0.32106937305338623</v>
      </c>
      <c r="X335" s="31"/>
      <c r="Y335" s="5">
        <f t="shared" si="380"/>
        <v>0</v>
      </c>
      <c r="Z335" s="5">
        <f t="shared" si="380"/>
        <v>2.196014867453115</v>
      </c>
      <c r="AA335" s="5">
        <f t="shared" si="376"/>
        <v>0</v>
      </c>
      <c r="AB335" s="5">
        <f t="shared" si="361"/>
        <v>1.9335728746456773</v>
      </c>
      <c r="AC335" s="32"/>
      <c r="AD335" s="5">
        <f>$W335*J335</f>
        <v>108008.32384614949</v>
      </c>
      <c r="AE335" s="5">
        <f t="shared" si="363"/>
        <v>-1080.0832384614948</v>
      </c>
      <c r="AF335" s="5">
        <f t="shared" si="363"/>
        <v>-11937.738388237492</v>
      </c>
      <c r="AG335" s="5">
        <f t="shared" si="384"/>
        <v>-26244.199280743778</v>
      </c>
      <c r="AH335" s="5">
        <f t="shared" si="385"/>
        <v>68746.302938706736</v>
      </c>
      <c r="AI335" s="42">
        <f t="shared" si="379"/>
        <v>0</v>
      </c>
      <c r="AJ335" s="42">
        <f t="shared" si="382"/>
        <v>10489.875832672691</v>
      </c>
      <c r="AK335" s="42">
        <f t="shared" si="386"/>
        <v>79236.178771379433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5055323.7035747217</v>
      </c>
      <c r="AE338" s="21">
        <f t="shared" ref="AE338:AK338" si="387">SUM(AE315:AE335)</f>
        <v>-178451.25525955184</v>
      </c>
      <c r="AF338" s="21">
        <f t="shared" si="387"/>
        <v>-532378.06611818529</v>
      </c>
      <c r="AG338" s="21">
        <f t="shared" si="387"/>
        <v>-388149.37016686314</v>
      </c>
      <c r="AH338" s="21">
        <f t="shared" si="387"/>
        <v>3956345.0120301205</v>
      </c>
      <c r="AI338" s="21">
        <f t="shared" si="387"/>
        <v>0</v>
      </c>
      <c r="AJ338" s="21">
        <f t="shared" si="387"/>
        <v>458629.26405599189</v>
      </c>
      <c r="AK338" s="21">
        <f t="shared" si="387"/>
        <v>4414974.2760861125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2657229.4898406928</v>
      </c>
      <c r="AE340" s="21">
        <f t="shared" ref="AE340:AK340" si="388">AE315+NPV($D$6,AE316:AE335)</f>
        <v>-154765.00570956734</v>
      </c>
      <c r="AF340" s="21">
        <f t="shared" si="388"/>
        <v>-270583.19655887608</v>
      </c>
      <c r="AG340" s="21">
        <f t="shared" si="388"/>
        <v>-141539.43345970038</v>
      </c>
      <c r="AH340" s="21">
        <f t="shared" si="388"/>
        <v>2090341.8541125497</v>
      </c>
      <c r="AI340" s="21">
        <f t="shared" si="388"/>
        <v>0</v>
      </c>
      <c r="AJ340" s="21">
        <f t="shared" si="388"/>
        <v>225695.37745951841</v>
      </c>
      <c r="AK340" s="21">
        <f t="shared" si="388"/>
        <v>2316037.2315720678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3836944.3579447865</v>
      </c>
      <c r="AE342" s="21">
        <f t="shared" ref="AE342:AK342" si="389">AE315+NPV($D$7,AE316:AE335)</f>
        <v>-166383.39530245122</v>
      </c>
      <c r="AF342" s="21">
        <f t="shared" si="389"/>
        <v>-398996.72110355261</v>
      </c>
      <c r="AG342" s="21">
        <f t="shared" si="389"/>
        <v>-255490.09668964488</v>
      </c>
      <c r="AH342" s="21">
        <f t="shared" si="389"/>
        <v>3016074.1448491379</v>
      </c>
      <c r="AI342" s="21">
        <f t="shared" si="389"/>
        <v>0</v>
      </c>
      <c r="AJ342" s="21">
        <f t="shared" si="389"/>
        <v>340287.83098100603</v>
      </c>
      <c r="AK342" s="21">
        <f t="shared" si="389"/>
        <v>3356361.9758301438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306049.47125349607</v>
      </c>
    </row>
    <row r="345" spans="1:39" ht="15" x14ac:dyDescent="0.2">
      <c r="G345" s="58" t="s">
        <v>120</v>
      </c>
      <c r="H345" s="57"/>
      <c r="I345" s="57"/>
      <c r="J345" s="11">
        <f>H$344</f>
        <v>306049.47125349607</v>
      </c>
      <c r="K345" s="11">
        <f>J345*$C$10</f>
        <v>122419.78850139843</v>
      </c>
      <c r="L345" s="24">
        <f>$C$354</f>
        <v>43027.357243817503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306049.47125349607</v>
      </c>
      <c r="AE345" s="5">
        <f>-$W345*K345</f>
        <v>-122419.78850139843</v>
      </c>
      <c r="AF345" s="5">
        <f>-$W345*L345</f>
        <v>-43027.357243817503</v>
      </c>
      <c r="AG345" s="5"/>
      <c r="AH345" s="5">
        <f>SUM(AD345:AG345)</f>
        <v>140602.32550828013</v>
      </c>
      <c r="AI345" s="42">
        <f>Y345-AA345</f>
        <v>0</v>
      </c>
      <c r="AJ345" s="42"/>
      <c r="AK345" s="42">
        <f>SUM(AH345:AJ345)</f>
        <v>140602.32550828013</v>
      </c>
      <c r="AL345" s="6" t="s">
        <v>39</v>
      </c>
      <c r="AM345" s="36">
        <f>AK372</f>
        <v>3052319.5336350873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306049.47125349607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H'!$B$264:$AV$384, 37)</f>
        <v>16.823517722092564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1.6823517722092566E-2</v>
      </c>
      <c r="V346" s="39">
        <f>MIN(S346*T346,T346-U346)</f>
        <v>2.3220462500000002E-3</v>
      </c>
      <c r="W346" s="32">
        <f>T346-SUM(U346:V346)</f>
        <v>0.98085443602790745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5.9069898615465064</v>
      </c>
      <c r="AC346" s="32"/>
      <c r="AD346" s="5">
        <f t="shared" ref="AD346:AD348" si="398">$W346*J346</f>
        <v>300189.98152298719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-10131.610254258085</v>
      </c>
      <c r="AH346" s="5">
        <f t="shared" ref="AH346:AH354" si="400">SUM(AD346:AG346)</f>
        <v>290058.3712687291</v>
      </c>
      <c r="AI346" s="42">
        <f>-M346*$W345*(N346-N345)/1000</f>
        <v>0</v>
      </c>
      <c r="AJ346" s="42">
        <f>$D$6*SUM(Y346:Z346,AD346:AE346)</f>
        <v>29449.227974054043</v>
      </c>
      <c r="AK346" s="42">
        <f t="shared" ref="AK346" si="401">SUM(AH346:AJ346)</f>
        <v>319507.59924278315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306049.47125349607</v>
      </c>
      <c r="K347" s="11">
        <f t="shared" ref="K347:K365" si="403">J347*$C$11</f>
        <v>3060.4947125349609</v>
      </c>
      <c r="L347" s="24">
        <f>$C$355</f>
        <v>33845.873106212617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H'!$B$264:$AV$384, 37)</f>
        <v>18.386812664195141</v>
      </c>
      <c r="S347" s="46">
        <f>VLOOKUP(I347, '[1]Lapse Rates'!$A$4:$F$24, 5)</f>
        <v>2.1348066000000001E-3</v>
      </c>
      <c r="T347" s="33">
        <f t="shared" ref="T347:T349" si="404">W346</f>
        <v>0.98085443602790745</v>
      </c>
      <c r="U347" s="33">
        <f>T347*R347/1000</f>
        <v>1.8034786766089911E-2</v>
      </c>
      <c r="V347" s="39">
        <f t="shared" ref="V347:V365" si="405">MIN(S347*T347,T347-U347)</f>
        <v>2.0939345236716546E-3</v>
      </c>
      <c r="W347" s="32">
        <f>T347-SUM(U347:V347)</f>
        <v>0.96072571473814583</v>
      </c>
      <c r="X347" s="32"/>
      <c r="Y347" s="5">
        <f t="shared" ref="Y347:Z362" si="406">AA346</f>
        <v>0</v>
      </c>
      <c r="Z347" s="5">
        <f t="shared" si="406"/>
        <v>5.9069898615465064</v>
      </c>
      <c r="AA347" s="5">
        <f>O347*W347</f>
        <v>0</v>
      </c>
      <c r="AB347" s="5">
        <f t="shared" si="397"/>
        <v>5.7857688646103878</v>
      </c>
      <c r="AC347" s="32"/>
      <c r="AD347" s="5">
        <f t="shared" si="398"/>
        <v>294029.59701524663</v>
      </c>
      <c r="AE347" s="5">
        <f t="shared" si="399"/>
        <v>-2940.2959701524665</v>
      </c>
      <c r="AF347" s="5">
        <f t="shared" si="399"/>
        <v>-32516.600630902703</v>
      </c>
      <c r="AG347" s="5">
        <f t="shared" ref="AG347:AG350" si="407">-U347*M347</f>
        <v>-10861.07159935556</v>
      </c>
      <c r="AH347" s="5">
        <f t="shared" si="400"/>
        <v>247711.62881483589</v>
      </c>
      <c r="AI347" s="42">
        <f>-M347*($W346*N347-$W345*N346)/1000</f>
        <v>0</v>
      </c>
      <c r="AJ347" s="42">
        <f t="shared" ref="AJ347:AJ348" si="408">$D$6*SUM(Y347:Z347,AD347:AE347)</f>
        <v>28556.439908229157</v>
      </c>
      <c r="AK347" s="42">
        <f>SUM(AH347:AJ347)</f>
        <v>276268.06872306502</v>
      </c>
      <c r="AL347" s="48" t="s">
        <v>59</v>
      </c>
      <c r="AM347" s="54">
        <f>AK372/AD372</f>
        <v>0.8698048961037953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306049.47125349607</v>
      </c>
      <c r="K348" s="11">
        <f t="shared" si="403"/>
        <v>3060.4947125349609</v>
      </c>
      <c r="L348" s="24">
        <f t="shared" ref="L348:L365" si="409">$C$355</f>
        <v>33845.873106212617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H'!$B$264:$AV$384, 37)</f>
        <v>20.043773219533279</v>
      </c>
      <c r="S348" s="46">
        <f>VLOOKUP(I348, '[1]Lapse Rates'!$A$4:$F$24, 5)</f>
        <v>2.1304430000000001E-3</v>
      </c>
      <c r="T348" s="33">
        <f t="shared" si="404"/>
        <v>0.96072571473814583</v>
      </c>
      <c r="U348" s="33">
        <f t="shared" ref="U348:U365" si="410">T348*R348/1000</f>
        <v>1.9256568352385414E-2</v>
      </c>
      <c r="V348" s="39">
        <f t="shared" si="405"/>
        <v>2.0467713738838798E-3</v>
      </c>
      <c r="W348" s="32">
        <f t="shared" ref="W348:W365" si="411">T348-SUM(U348:V348)</f>
        <v>0.93942237501187653</v>
      </c>
      <c r="X348" s="32"/>
      <c r="Y348" s="5">
        <f t="shared" si="406"/>
        <v>0</v>
      </c>
      <c r="Z348" s="5">
        <f t="shared" si="406"/>
        <v>5.7857688646103878</v>
      </c>
      <c r="AA348" s="5">
        <f t="shared" ref="AA348:AA365" si="412">O348*W348</f>
        <v>0</v>
      </c>
      <c r="AB348" s="5">
        <f t="shared" si="397"/>
        <v>5.6574739748102738</v>
      </c>
      <c r="AC348" s="32"/>
      <c r="AD348" s="5">
        <f t="shared" si="398"/>
        <v>287509.72115608829</v>
      </c>
      <c r="AE348" s="5">
        <f t="shared" si="399"/>
        <v>-2875.0972115608834</v>
      </c>
      <c r="AF348" s="5">
        <f>-$W348*L348</f>
        <v>-31795.570497788856</v>
      </c>
      <c r="AG348" s="5">
        <f t="shared" si="407"/>
        <v>-11596.863902288716</v>
      </c>
      <c r="AH348" s="5">
        <f t="shared" si="400"/>
        <v>241242.18954444982</v>
      </c>
      <c r="AI348" s="42">
        <f>-M348*($W347*N348-$W346*N347)/1000</f>
        <v>0</v>
      </c>
      <c r="AJ348" s="42">
        <f t="shared" si="408"/>
        <v>27923.224192883761</v>
      </c>
      <c r="AK348" s="42">
        <f t="shared" ref="AK348:AK355" si="413">SUM(AH348:AJ348)</f>
        <v>269165.41373733361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306049.47125349607</v>
      </c>
      <c r="K349" s="11">
        <f t="shared" si="403"/>
        <v>3060.4947125349609</v>
      </c>
      <c r="L349" s="24">
        <f t="shared" si="409"/>
        <v>33845.873106212617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H'!$B$264:$AV$384, 37)</f>
        <v>21.792661607398085</v>
      </c>
      <c r="S349" s="46">
        <f>VLOOKUP(I349, '[1]Lapse Rates'!$A$4:$F$24, 5)</f>
        <v>1.8971547999999999E-3</v>
      </c>
      <c r="T349" s="33">
        <f t="shared" si="404"/>
        <v>0.93942237501187653</v>
      </c>
      <c r="U349" s="33">
        <f t="shared" si="410"/>
        <v>2.047251392505205E-2</v>
      </c>
      <c r="V349" s="39">
        <f t="shared" si="405"/>
        <v>1.7822296679811816E-3</v>
      </c>
      <c r="W349" s="32">
        <f t="shared" si="411"/>
        <v>0.91716763141884328</v>
      </c>
      <c r="X349" s="32"/>
      <c r="Y349" s="5">
        <f>AA348</f>
        <v>0</v>
      </c>
      <c r="Z349" s="5">
        <f t="shared" si="406"/>
        <v>5.6574739748102738</v>
      </c>
      <c r="AA349" s="5">
        <f t="shared" si="412"/>
        <v>0</v>
      </c>
      <c r="AB349" s="5">
        <f t="shared" si="397"/>
        <v>5.5234494550173858</v>
      </c>
      <c r="AC349" s="32"/>
      <c r="AD349" s="5">
        <f>$W349*J349</f>
        <v>280698.66864655836</v>
      </c>
      <c r="AE349" s="5">
        <f t="shared" si="399"/>
        <v>-2806.9866864655837</v>
      </c>
      <c r="AF349" s="5">
        <f t="shared" si="399"/>
        <v>-31042.339270127755</v>
      </c>
      <c r="AG349" s="5">
        <f t="shared" si="407"/>
        <v>-12329.141588570172</v>
      </c>
      <c r="AH349" s="5">
        <f t="shared" si="400"/>
        <v>234520.20110139486</v>
      </c>
      <c r="AI349" s="42">
        <f t="shared" ref="AI349:AI365" si="415">-M349*($W348*N349-$W347*N348)/1000</f>
        <v>0</v>
      </c>
      <c r="AJ349" s="42">
        <f>$D$6*SUM(Y349:Z349,AD349:AE349)</f>
        <v>27261.728998482035</v>
      </c>
      <c r="AK349" s="42">
        <f t="shared" si="413"/>
        <v>261781.93009987689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306049.47125349607</v>
      </c>
      <c r="K350" s="11">
        <f t="shared" si="403"/>
        <v>3060.4947125349609</v>
      </c>
      <c r="L350" s="24">
        <f t="shared" si="409"/>
        <v>33845.873106212617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H'!$B$264:$AV$384, 37)</f>
        <v>23.752147380639386</v>
      </c>
      <c r="S350" s="46">
        <f>VLOOKUP(I350, '[1]Lapse Rates'!$A$4:$F$24, 5)</f>
        <v>1.8563969E-3</v>
      </c>
      <c r="T350" s="33">
        <f>W349</f>
        <v>0.91716763141884328</v>
      </c>
      <c r="U350" s="33">
        <f t="shared" si="410"/>
        <v>2.1784700754212308E-2</v>
      </c>
      <c r="V350" s="39">
        <f t="shared" si="405"/>
        <v>1.7026271477462833E-3</v>
      </c>
      <c r="W350" s="32">
        <f t="shared" si="411"/>
        <v>0.89368030351688466</v>
      </c>
      <c r="X350" s="32"/>
      <c r="Y350" s="5">
        <f t="shared" ref="Y350:Z365" si="416">AA349</f>
        <v>0</v>
      </c>
      <c r="Z350" s="5">
        <f t="shared" si="406"/>
        <v>5.5234494550173858</v>
      </c>
      <c r="AA350" s="5">
        <f t="shared" si="412"/>
        <v>0</v>
      </c>
      <c r="AB350" s="5">
        <f t="shared" si="397"/>
        <v>5.3820019550666993</v>
      </c>
      <c r="AC350" s="32"/>
      <c r="AD350" s="5">
        <f t="shared" ref="AD350:AD364" si="417">$W350*J350</f>
        <v>273510.38436100644</v>
      </c>
      <c r="AE350" s="5">
        <f t="shared" si="399"/>
        <v>-2735.1038436100644</v>
      </c>
      <c r="AF350" s="5">
        <f t="shared" si="399"/>
        <v>-30247.390150354055</v>
      </c>
      <c r="AG350" s="5">
        <f t="shared" si="407"/>
        <v>-13119.378550508523</v>
      </c>
      <c r="AH350" s="5">
        <f t="shared" si="400"/>
        <v>227408.51181653381</v>
      </c>
      <c r="AI350" s="42">
        <f t="shared" si="415"/>
        <v>0</v>
      </c>
      <c r="AJ350" s="42">
        <f t="shared" ref="AJ350:AJ365" si="418">$D$6*SUM(Y350:Z350,AD350:AE350)</f>
        <v>26563.596869148128</v>
      </c>
      <c r="AK350" s="42">
        <f t="shared" si="413"/>
        <v>253972.10868568195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306049.47125349607</v>
      </c>
      <c r="K351" s="11">
        <f t="shared" si="403"/>
        <v>3060.4947125349609</v>
      </c>
      <c r="L351" s="24">
        <f t="shared" si="409"/>
        <v>33845.873106212617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H'!$B$264:$AV$384, 37)</f>
        <v>25.950739838550639</v>
      </c>
      <c r="S351" s="46">
        <f>VLOOKUP(I351, '[1]Lapse Rates'!$A$4:$F$24, 5)</f>
        <v>1.7512077999999999E-3</v>
      </c>
      <c r="T351" s="33">
        <f t="shared" ref="T351:T365" si="419">W350</f>
        <v>0.89368030351688466</v>
      </c>
      <c r="U351" s="33">
        <f t="shared" si="410"/>
        <v>2.3191665055403647E-2</v>
      </c>
      <c r="V351" s="39">
        <f t="shared" si="405"/>
        <v>1.5650199182251359E-3</v>
      </c>
      <c r="W351" s="32">
        <f t="shared" si="411"/>
        <v>0.86892361854325584</v>
      </c>
      <c r="X351" s="32"/>
      <c r="Y351" s="5">
        <f t="shared" si="416"/>
        <v>0</v>
      </c>
      <c r="Z351" s="5">
        <f t="shared" si="406"/>
        <v>5.3820019550666993</v>
      </c>
      <c r="AA351" s="5">
        <f t="shared" si="412"/>
        <v>0</v>
      </c>
      <c r="AB351" s="5">
        <f t="shared" si="397"/>
        <v>5.232910018716864</v>
      </c>
      <c r="AC351" s="32"/>
      <c r="AD351" s="5">
        <f t="shared" si="417"/>
        <v>265933.61401483795</v>
      </c>
      <c r="AE351" s="5">
        <f t="shared" si="399"/>
        <v>-2659.3361401483799</v>
      </c>
      <c r="AF351" s="5">
        <f t="shared" si="399"/>
        <v>-29409.478532206133</v>
      </c>
      <c r="AG351" s="5">
        <f>-U351*M351</f>
        <v>-13966.693254650683</v>
      </c>
      <c r="AH351" s="5">
        <f t="shared" si="400"/>
        <v>219898.10608783274</v>
      </c>
      <c r="AI351" s="42">
        <f t="shared" si="415"/>
        <v>0</v>
      </c>
      <c r="AJ351" s="42">
        <f t="shared" si="418"/>
        <v>25827.734633898839</v>
      </c>
      <c r="AK351" s="42">
        <f t="shared" si="413"/>
        <v>245725.84072173157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306049.47125349607</v>
      </c>
      <c r="K352" s="11">
        <f t="shared" si="403"/>
        <v>3060.4947125349609</v>
      </c>
      <c r="L352" s="24">
        <f t="shared" si="409"/>
        <v>33845.873106212617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H'!$B$264:$AV$384, 37)</f>
        <v>28.458498411001539</v>
      </c>
      <c r="S352" s="46">
        <f>VLOOKUP(I352, '[1]Lapse Rates'!$A$4:$F$24, 5)</f>
        <v>1.6267663999999999E-3</v>
      </c>
      <c r="T352" s="33">
        <f t="shared" si="419"/>
        <v>0.86892361854325584</v>
      </c>
      <c r="U352" s="33">
        <f t="shared" si="410"/>
        <v>2.4728261417594953E-2</v>
      </c>
      <c r="V352" s="39">
        <f t="shared" si="405"/>
        <v>1.4135357468125853E-3</v>
      </c>
      <c r="W352" s="32">
        <f t="shared" si="411"/>
        <v>0.84278182137884827</v>
      </c>
      <c r="X352" s="32"/>
      <c r="Y352" s="5">
        <f t="shared" si="416"/>
        <v>0</v>
      </c>
      <c r="Z352" s="5">
        <f t="shared" si="406"/>
        <v>5.232910018716864</v>
      </c>
      <c r="AA352" s="5">
        <f t="shared" si="412"/>
        <v>0</v>
      </c>
      <c r="AB352" s="5">
        <f t="shared" si="397"/>
        <v>5.0754765350716244</v>
      </c>
      <c r="AC352" s="32"/>
      <c r="AD352" s="5">
        <f t="shared" si="417"/>
        <v>257932.93081505489</v>
      </c>
      <c r="AE352" s="5">
        <f t="shared" si="399"/>
        <v>-2579.329308150549</v>
      </c>
      <c r="AF352" s="5">
        <f t="shared" si="399"/>
        <v>-28524.686582611248</v>
      </c>
      <c r="AG352" s="5">
        <f t="shared" ref="AG352:AG365" si="420">-U352*M352</f>
        <v>-14892.076145256791</v>
      </c>
      <c r="AH352" s="5">
        <f t="shared" si="400"/>
        <v>211936.83877903633</v>
      </c>
      <c r="AI352" s="42">
        <f t="shared" si="415"/>
        <v>0</v>
      </c>
      <c r="AJ352" s="42">
        <f t="shared" si="418"/>
        <v>25050.701656300153</v>
      </c>
      <c r="AK352" s="42">
        <f t="shared" si="413"/>
        <v>236987.54043533647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306049.47125349607</v>
      </c>
      <c r="K353" s="11">
        <f t="shared" si="403"/>
        <v>3060.4947125349609</v>
      </c>
      <c r="L353" s="24">
        <f t="shared" si="409"/>
        <v>33845.873106212617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H'!$B$264:$AV$384, 37)</f>
        <v>31.338539802880483</v>
      </c>
      <c r="S353" s="46">
        <f>VLOOKUP(I353, '[1]Lapse Rates'!$A$4:$F$24, 5)</f>
        <v>1.427546E-3</v>
      </c>
      <c r="T353" s="33">
        <f t="shared" si="419"/>
        <v>0.84278182137884827</v>
      </c>
      <c r="U353" s="33">
        <f t="shared" si="410"/>
        <v>2.6411551654425148E-2</v>
      </c>
      <c r="V353" s="39">
        <f t="shared" si="405"/>
        <v>1.2031098179820893E-3</v>
      </c>
      <c r="W353" s="32">
        <f t="shared" si="411"/>
        <v>0.81516715990644106</v>
      </c>
      <c r="X353" s="32"/>
      <c r="Y353" s="5">
        <f t="shared" si="416"/>
        <v>0</v>
      </c>
      <c r="Z353" s="5">
        <f t="shared" si="406"/>
        <v>5.0754765350716244</v>
      </c>
      <c r="AA353" s="5">
        <f t="shared" si="412"/>
        <v>0</v>
      </c>
      <c r="AB353" s="5">
        <f t="shared" si="397"/>
        <v>4.9091730354329606</v>
      </c>
      <c r="AC353" s="32"/>
      <c r="AD353" s="5">
        <f t="shared" si="417"/>
        <v>249481.47827258037</v>
      </c>
      <c r="AE353" s="5">
        <f t="shared" si="399"/>
        <v>-2494.814782725804</v>
      </c>
      <c r="AF353" s="5">
        <f t="shared" si="399"/>
        <v>-27590.044254545133</v>
      </c>
      <c r="AG353" s="5">
        <f t="shared" si="420"/>
        <v>-15905.802341292803</v>
      </c>
      <c r="AH353" s="5">
        <f t="shared" si="400"/>
        <v>203490.81689401664</v>
      </c>
      <c r="AI353" s="42">
        <f t="shared" si="415"/>
        <v>0</v>
      </c>
      <c r="AJ353" s="42">
        <f t="shared" si="418"/>
        <v>24229.889592602827</v>
      </c>
      <c r="AK353" s="42">
        <f t="shared" si="413"/>
        <v>227720.70648661946</v>
      </c>
    </row>
    <row r="354" spans="1:37" ht="15" x14ac:dyDescent="0.2">
      <c r="A354" s="12"/>
      <c r="B354" s="13">
        <v>1</v>
      </c>
      <c r="C354" s="10">
        <f>$H$344*0.14+$B$357</f>
        <v>43027.357243817503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306049.47125349607</v>
      </c>
      <c r="K354" s="11">
        <f t="shared" si="403"/>
        <v>3060.4947125349609</v>
      </c>
      <c r="L354" s="24">
        <f t="shared" si="409"/>
        <v>33845.873106212617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H'!$B$264:$AV$384, 37)</f>
        <v>34.64626980159931</v>
      </c>
      <c r="S354" s="46">
        <f>VLOOKUP(I354, '[1]Lapse Rates'!$A$4:$F$24, 5)</f>
        <v>1.4710299999999999E-3</v>
      </c>
      <c r="T354" s="33">
        <f t="shared" si="419"/>
        <v>0.81516715990644106</v>
      </c>
      <c r="U354" s="33">
        <f t="shared" si="410"/>
        <v>2.8242501355522004E-2</v>
      </c>
      <c r="V354" s="39">
        <f t="shared" si="405"/>
        <v>1.199135347237172E-3</v>
      </c>
      <c r="W354" s="32">
        <f t="shared" si="411"/>
        <v>0.78572552320368194</v>
      </c>
      <c r="X354" s="32"/>
      <c r="Y354" s="5">
        <f t="shared" si="416"/>
        <v>0</v>
      </c>
      <c r="Z354" s="5">
        <f t="shared" si="406"/>
        <v>4.9091730354329606</v>
      </c>
      <c r="AA354" s="5">
        <f t="shared" si="412"/>
        <v>0</v>
      </c>
      <c r="AB354" s="5">
        <f t="shared" si="397"/>
        <v>4.7318669611343021</v>
      </c>
      <c r="AC354" s="32"/>
      <c r="AD354" s="5">
        <f t="shared" si="417"/>
        <v>240470.88092686341</v>
      </c>
      <c r="AE354" s="5">
        <f t="shared" si="399"/>
        <v>-2404.7088092686345</v>
      </c>
      <c r="AF354" s="5">
        <f t="shared" si="399"/>
        <v>-26593.566354664337</v>
      </c>
      <c r="AG354" s="5">
        <f t="shared" si="420"/>
        <v>-17008.453348834661</v>
      </c>
      <c r="AH354" s="5">
        <f t="shared" si="400"/>
        <v>194464.15241409579</v>
      </c>
      <c r="AI354" s="42">
        <f t="shared" si="415"/>
        <v>0</v>
      </c>
      <c r="AJ354" s="42">
        <f t="shared" si="418"/>
        <v>23354.773074610825</v>
      </c>
      <c r="AK354" s="42">
        <f t="shared" si="413"/>
        <v>217818.92548870662</v>
      </c>
    </row>
    <row r="355" spans="1:37" ht="15" x14ac:dyDescent="0.2">
      <c r="A355" s="12"/>
      <c r="B355" s="70" t="s">
        <v>49</v>
      </c>
      <c r="C355" s="10">
        <f>$H$344*0.11+$B$357</f>
        <v>33845.873106212617</v>
      </c>
      <c r="D355" s="1"/>
      <c r="E355" s="1"/>
      <c r="F355" s="1"/>
      <c r="I355" s="2">
        <f t="shared" si="402"/>
        <v>10</v>
      </c>
      <c r="J355" s="11">
        <f t="shared" si="392"/>
        <v>306049.47125349607</v>
      </c>
      <c r="K355" s="11">
        <f t="shared" si="403"/>
        <v>3060.4947125349609</v>
      </c>
      <c r="L355" s="24">
        <f t="shared" si="409"/>
        <v>33845.873106212617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H'!$B$264:$AV$384, 37)</f>
        <v>38.573336614971758</v>
      </c>
      <c r="S355" s="46">
        <f>VLOOKUP(I355, '[1]Lapse Rates'!$A$4:$F$24, 5)</f>
        <v>1.273365E-3</v>
      </c>
      <c r="T355" s="33">
        <f t="shared" si="419"/>
        <v>0.78572552320368194</v>
      </c>
      <c r="U355" s="33">
        <f t="shared" si="410"/>
        <v>3.0308055093510426E-2</v>
      </c>
      <c r="V355" s="39">
        <f t="shared" si="405"/>
        <v>1.0005153808542566E-3</v>
      </c>
      <c r="W355" s="32">
        <f t="shared" si="411"/>
        <v>0.7544169527293173</v>
      </c>
      <c r="X355" s="32"/>
      <c r="Y355" s="5">
        <f t="shared" si="416"/>
        <v>0</v>
      </c>
      <c r="Z355" s="5">
        <f t="shared" si="406"/>
        <v>4.7318669611343021</v>
      </c>
      <c r="AA355" s="5">
        <f t="shared" si="412"/>
        <v>0</v>
      </c>
      <c r="AB355" s="5">
        <f t="shared" si="397"/>
        <v>4.5433176702522404</v>
      </c>
      <c r="AC355" s="32"/>
      <c r="AD355" s="5">
        <f t="shared" si="417"/>
        <v>230888.90948748129</v>
      </c>
      <c r="AE355" s="5">
        <f t="shared" si="399"/>
        <v>-2308.8890948748131</v>
      </c>
      <c r="AF355" s="5">
        <f t="shared" si="399"/>
        <v>-25533.900451252077</v>
      </c>
      <c r="AG355" s="5">
        <f t="shared" si="420"/>
        <v>-18252.389710909691</v>
      </c>
      <c r="AH355" s="5">
        <f>SUM(AD355:AG355)</f>
        <v>184793.73023044469</v>
      </c>
      <c r="AI355" s="42">
        <f t="shared" si="415"/>
        <v>0</v>
      </c>
      <c r="AJ355" s="42">
        <f t="shared" si="418"/>
        <v>22424.164196663583</v>
      </c>
      <c r="AK355" s="42">
        <f t="shared" si="413"/>
        <v>207217.89442710829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306049.47125349607</v>
      </c>
      <c r="K356" s="11">
        <f t="shared" si="403"/>
        <v>3060.4947125349609</v>
      </c>
      <c r="L356" s="24">
        <f t="shared" si="409"/>
        <v>33845.873106212617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H'!$B$264:$AV$384, 37)</f>
        <v>43.078365455392614</v>
      </c>
      <c r="S356" s="46">
        <f>VLOOKUP(I356, '[1]Lapse Rates'!$A$4:$F$24, 5)</f>
        <v>1.2241776999999999E-3</v>
      </c>
      <c r="T356" s="33">
        <f t="shared" si="419"/>
        <v>0.7544169527293173</v>
      </c>
      <c r="U356" s="33">
        <f t="shared" si="410"/>
        <v>3.2499049195417185E-2</v>
      </c>
      <c r="V356" s="39">
        <f t="shared" si="405"/>
        <v>9.2354041003318431E-4</v>
      </c>
      <c r="W356" s="32">
        <f t="shared" si="411"/>
        <v>0.72099436312386689</v>
      </c>
      <c r="X356" s="31"/>
      <c r="Y356" s="5">
        <f t="shared" si="416"/>
        <v>0</v>
      </c>
      <c r="Z356" s="5">
        <f t="shared" si="406"/>
        <v>4.5433176702522404</v>
      </c>
      <c r="AA356" s="5">
        <f t="shared" si="412"/>
        <v>0</v>
      </c>
      <c r="AB356" s="5">
        <f t="shared" si="397"/>
        <v>4.3420371430972322</v>
      </c>
      <c r="AC356" s="32"/>
      <c r="AD356" s="5">
        <f t="shared" si="417"/>
        <v>220659.94361081062</v>
      </c>
      <c r="AE356" s="5">
        <f t="shared" si="399"/>
        <v>-2206.5994361081061</v>
      </c>
      <c r="AF356" s="5">
        <f t="shared" si="399"/>
        <v>-24402.683724584982</v>
      </c>
      <c r="AG356" s="5">
        <f t="shared" si="420"/>
        <v>-19571.869897906894</v>
      </c>
      <c r="AH356" s="5">
        <f t="shared" ref="AH356:AH365" si="421">SUM(AD356:AG356)</f>
        <v>174478.79055221062</v>
      </c>
      <c r="AI356" s="42">
        <f t="shared" si="415"/>
        <v>0</v>
      </c>
      <c r="AJ356" s="42">
        <f t="shared" si="418"/>
        <v>21430.718763001769</v>
      </c>
      <c r="AK356" s="42">
        <f t="shared" ref="AK356:AK365" si="422">SUM(AH356:AJ356)</f>
        <v>195909.50931521237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306049.47125349607</v>
      </c>
      <c r="K357" s="11">
        <f t="shared" si="403"/>
        <v>3060.4947125349609</v>
      </c>
      <c r="L357" s="24">
        <f t="shared" si="409"/>
        <v>33845.873106212617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H'!$B$264:$AV$384, 37)</f>
        <v>48.223131469001743</v>
      </c>
      <c r="S357" s="46">
        <f>VLOOKUP(I357, '[1]Lapse Rates'!$A$4:$F$24, 5)</f>
        <v>1.0124068E-3</v>
      </c>
      <c r="T357" s="33">
        <f t="shared" si="419"/>
        <v>0.72099436312386689</v>
      </c>
      <c r="U357" s="33">
        <f t="shared" si="410"/>
        <v>3.4768605961331418E-2</v>
      </c>
      <c r="V357" s="39">
        <f t="shared" si="405"/>
        <v>7.2993959598827206E-4</v>
      </c>
      <c r="W357" s="32">
        <f t="shared" si="411"/>
        <v>0.68549581756654721</v>
      </c>
      <c r="X357" s="31"/>
      <c r="Y357" s="5">
        <f t="shared" si="416"/>
        <v>0</v>
      </c>
      <c r="Z357" s="5">
        <f t="shared" si="406"/>
        <v>4.3420371430972322</v>
      </c>
      <c r="AA357" s="5">
        <f t="shared" si="412"/>
        <v>0</v>
      </c>
      <c r="AB357" s="5">
        <f t="shared" si="397"/>
        <v>4.1282546071728419</v>
      </c>
      <c r="AC357" s="32"/>
      <c r="AD357" s="5">
        <f t="shared" si="417"/>
        <v>209795.63251272478</v>
      </c>
      <c r="AE357" s="5">
        <f t="shared" si="399"/>
        <v>-2097.956325127248</v>
      </c>
      <c r="AF357" s="5">
        <f t="shared" si="399"/>
        <v>-23201.204456196832</v>
      </c>
      <c r="AG357" s="5">
        <f t="shared" si="420"/>
        <v>-20938.662799486658</v>
      </c>
      <c r="AH357" s="5">
        <f t="shared" si="421"/>
        <v>163557.80893191404</v>
      </c>
      <c r="AI357" s="42">
        <f t="shared" si="415"/>
        <v>0</v>
      </c>
      <c r="AJ357" s="42">
        <f t="shared" si="418"/>
        <v>20375.567987847058</v>
      </c>
      <c r="AK357" s="42">
        <f t="shared" si="422"/>
        <v>183933.3769197611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306049.47125349607</v>
      </c>
      <c r="K358" s="11">
        <f t="shared" si="403"/>
        <v>3060.4947125349609</v>
      </c>
      <c r="L358" s="24">
        <f t="shared" si="409"/>
        <v>33845.873106212617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H'!$B$264:$AV$384, 37)</f>
        <v>54.132611638906319</v>
      </c>
      <c r="S358" s="46">
        <f>VLOOKUP(I358, '[1]Lapse Rates'!$A$4:$F$24, 5)</f>
        <v>8.7385670000000003E-4</v>
      </c>
      <c r="T358" s="33">
        <f t="shared" si="419"/>
        <v>0.68549581756654721</v>
      </c>
      <c r="U358" s="33">
        <f t="shared" si="410"/>
        <v>3.7107678872424478E-2</v>
      </c>
      <c r="V358" s="39">
        <f t="shared" si="405"/>
        <v>5.9902511300250502E-4</v>
      </c>
      <c r="W358" s="32">
        <f t="shared" si="411"/>
        <v>0.64778911358112023</v>
      </c>
      <c r="X358" s="31"/>
      <c r="Y358" s="5">
        <f t="shared" si="416"/>
        <v>0</v>
      </c>
      <c r="Z358" s="5">
        <f t="shared" si="406"/>
        <v>4.1282546071728419</v>
      </c>
      <c r="AA358" s="5">
        <f t="shared" si="412"/>
        <v>0</v>
      </c>
      <c r="AB358" s="5">
        <f t="shared" si="397"/>
        <v>3.9011739008284447</v>
      </c>
      <c r="AC358" s="32"/>
      <c r="AD358" s="5">
        <f t="shared" si="417"/>
        <v>198255.51569527277</v>
      </c>
      <c r="AE358" s="5">
        <f t="shared" si="399"/>
        <v>-1982.5551569527277</v>
      </c>
      <c r="AF358" s="5">
        <f t="shared" si="399"/>
        <v>-21924.988137852546</v>
      </c>
      <c r="AG358" s="5">
        <f t="shared" si="420"/>
        <v>-22347.320339661321</v>
      </c>
      <c r="AH358" s="5">
        <f t="shared" si="421"/>
        <v>152000.65206080617</v>
      </c>
      <c r="AI358" s="42">
        <f t="shared" si="415"/>
        <v>0</v>
      </c>
      <c r="AJ358" s="42">
        <f t="shared" si="418"/>
        <v>19254.782410586162</v>
      </c>
      <c r="AK358" s="42">
        <f t="shared" si="422"/>
        <v>171255.43447139233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306049.47125349607</v>
      </c>
      <c r="K359" s="11">
        <f t="shared" si="403"/>
        <v>3060.4947125349609</v>
      </c>
      <c r="L359" s="24">
        <f t="shared" si="409"/>
        <v>33845.873106212617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H'!$B$264:$AV$384, 37)</f>
        <v>60.691035386851574</v>
      </c>
      <c r="S359" s="46">
        <f>VLOOKUP(I359, '[1]Lapse Rates'!$A$4:$F$24, 5)</f>
        <v>8.3940749999999998E-4</v>
      </c>
      <c r="T359" s="33">
        <f t="shared" si="419"/>
        <v>0.64778911358112023</v>
      </c>
      <c r="U359" s="33">
        <f t="shared" si="410"/>
        <v>3.9314992015568984E-2</v>
      </c>
      <c r="V359" s="39">
        <f t="shared" si="405"/>
        <v>5.4375904035834416E-4</v>
      </c>
      <c r="W359" s="32">
        <f t="shared" si="411"/>
        <v>0.60793036252519295</v>
      </c>
      <c r="X359" s="31"/>
      <c r="Y359" s="5">
        <f t="shared" si="416"/>
        <v>0</v>
      </c>
      <c r="Z359" s="5">
        <f t="shared" si="406"/>
        <v>3.9011739008284447</v>
      </c>
      <c r="AA359" s="5">
        <f t="shared" si="412"/>
        <v>0</v>
      </c>
      <c r="AB359" s="5">
        <f t="shared" si="397"/>
        <v>3.661132942931844</v>
      </c>
      <c r="AC359" s="32"/>
      <c r="AD359" s="5">
        <f t="shared" si="417"/>
        <v>186056.76600978148</v>
      </c>
      <c r="AE359" s="5">
        <f t="shared" si="399"/>
        <v>-1860.567660097815</v>
      </c>
      <c r="AF359" s="5">
        <f t="shared" si="399"/>
        <v>-20575.933907441515</v>
      </c>
      <c r="AG359" s="5">
        <f t="shared" si="420"/>
        <v>-23676.628326544094</v>
      </c>
      <c r="AH359" s="5">
        <f t="shared" si="421"/>
        <v>139943.63611569806</v>
      </c>
      <c r="AI359" s="42">
        <f t="shared" si="415"/>
        <v>0</v>
      </c>
      <c r="AJ359" s="42">
        <f t="shared" si="418"/>
        <v>18070.029763263639</v>
      </c>
      <c r="AK359" s="42">
        <f t="shared" si="422"/>
        <v>158013.66587896171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306049.47125349607</v>
      </c>
      <c r="K360" s="11">
        <f t="shared" si="403"/>
        <v>3060.4947125349609</v>
      </c>
      <c r="L360" s="24">
        <f t="shared" si="409"/>
        <v>33845.873106212617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H'!$B$264:$AV$384, 37)</f>
        <v>67.932278480279635</v>
      </c>
      <c r="S360" s="46">
        <f>VLOOKUP(I360, '[1]Lapse Rates'!$A$4:$F$24, 5)</f>
        <v>7.2940090000000004E-4</v>
      </c>
      <c r="T360" s="33">
        <f t="shared" si="419"/>
        <v>0.60793036252519295</v>
      </c>
      <c r="U360" s="33">
        <f t="shared" si="410"/>
        <v>4.129809468367876E-2</v>
      </c>
      <c r="V360" s="39">
        <f t="shared" si="405"/>
        <v>4.4342495356320202E-4</v>
      </c>
      <c r="W360" s="32">
        <f t="shared" si="411"/>
        <v>0.56618884288795102</v>
      </c>
      <c r="X360" s="31"/>
      <c r="Y360" s="5">
        <f t="shared" si="416"/>
        <v>0</v>
      </c>
      <c r="Z360" s="5">
        <f t="shared" si="406"/>
        <v>3.661132942931844</v>
      </c>
      <c r="AA360" s="5">
        <f t="shared" si="412"/>
        <v>0</v>
      </c>
      <c r="AB360" s="5">
        <f t="shared" si="397"/>
        <v>3.4097534066356783</v>
      </c>
      <c r="AC360" s="32"/>
      <c r="AD360" s="5">
        <f t="shared" si="417"/>
        <v>173281.79599548617</v>
      </c>
      <c r="AE360" s="5">
        <f t="shared" si="399"/>
        <v>-1732.8179599548619</v>
      </c>
      <c r="AF360" s="5">
        <f t="shared" si="399"/>
        <v>-19163.155730538943</v>
      </c>
      <c r="AG360" s="5">
        <f t="shared" si="420"/>
        <v>-24870.910263257178</v>
      </c>
      <c r="AH360" s="5">
        <f t="shared" si="421"/>
        <v>127514.91204173518</v>
      </c>
      <c r="AI360" s="42">
        <f t="shared" si="415"/>
        <v>0</v>
      </c>
      <c r="AJ360" s="42">
        <f t="shared" si="418"/>
        <v>16829.313902427326</v>
      </c>
      <c r="AK360" s="42">
        <f t="shared" si="422"/>
        <v>144344.22594416252</v>
      </c>
    </row>
    <row r="361" spans="1:37" ht="15" x14ac:dyDescent="0.2">
      <c r="I361" s="2">
        <f t="shared" si="402"/>
        <v>16</v>
      </c>
      <c r="J361" s="11">
        <f t="shared" si="392"/>
        <v>306049.47125349607</v>
      </c>
      <c r="K361" s="11">
        <f t="shared" si="403"/>
        <v>3060.4947125349609</v>
      </c>
      <c r="L361" s="24">
        <f t="shared" si="409"/>
        <v>33845.873106212617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H'!$B$264:$AV$384, 37)</f>
        <v>75.765267506379331</v>
      </c>
      <c r="S361" s="46">
        <f>VLOOKUP(I361, '[1]Lapse Rates'!$A$4:$F$24, 5)</f>
        <v>6.1234970000000001E-4</v>
      </c>
      <c r="T361" s="33">
        <f t="shared" si="419"/>
        <v>0.56618884288795102</v>
      </c>
      <c r="U361" s="33">
        <f t="shared" si="410"/>
        <v>4.2897449140532985E-2</v>
      </c>
      <c r="V361" s="39">
        <f t="shared" si="405"/>
        <v>3.4670556808578392E-4</v>
      </c>
      <c r="W361" s="32">
        <f t="shared" si="411"/>
        <v>0.52294468817933226</v>
      </c>
      <c r="X361" s="31"/>
      <c r="Y361" s="5">
        <f t="shared" si="416"/>
        <v>0</v>
      </c>
      <c r="Z361" s="5">
        <f t="shared" si="406"/>
        <v>3.4097534066356783</v>
      </c>
      <c r="AA361" s="5">
        <f t="shared" si="412"/>
        <v>0</v>
      </c>
      <c r="AB361" s="5">
        <f t="shared" si="397"/>
        <v>3.1493245661755109</v>
      </c>
      <c r="AC361" s="32"/>
      <c r="AD361" s="5">
        <f t="shared" si="417"/>
        <v>160046.94531210902</v>
      </c>
      <c r="AE361" s="5">
        <f t="shared" si="399"/>
        <v>-1600.4694531210903</v>
      </c>
      <c r="AF361" s="5">
        <f t="shared" si="399"/>
        <v>-17699.519557685606</v>
      </c>
      <c r="AG361" s="5">
        <f t="shared" si="420"/>
        <v>-25834.08789845404</v>
      </c>
      <c r="AH361" s="5">
        <f t="shared" si="421"/>
        <v>114912.86840284825</v>
      </c>
      <c r="AI361" s="42">
        <f t="shared" si="415"/>
        <v>0</v>
      </c>
      <c r="AJ361" s="42">
        <f t="shared" si="418"/>
        <v>15543.933778575905</v>
      </c>
      <c r="AK361" s="42">
        <f t="shared" si="422"/>
        <v>130456.80218142417</v>
      </c>
    </row>
    <row r="362" spans="1:37" ht="15" x14ac:dyDescent="0.2">
      <c r="I362" s="2">
        <f t="shared" si="402"/>
        <v>17</v>
      </c>
      <c r="J362" s="11">
        <f t="shared" si="392"/>
        <v>306049.47125349607</v>
      </c>
      <c r="K362" s="11">
        <f t="shared" si="403"/>
        <v>3060.4947125349609</v>
      </c>
      <c r="L362" s="24">
        <f t="shared" si="409"/>
        <v>33845.873106212617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H'!$B$264:$AV$384, 37)</f>
        <v>84.301393554605468</v>
      </c>
      <c r="S362" s="46">
        <f>VLOOKUP(I362, '[1]Lapse Rates'!$A$4:$F$24, 5)</f>
        <v>4.6742110000000002E-4</v>
      </c>
      <c r="T362" s="33">
        <f t="shared" si="419"/>
        <v>0.52294468817933226</v>
      </c>
      <c r="U362" s="33">
        <f t="shared" si="410"/>
        <v>4.4084965965496332E-2</v>
      </c>
      <c r="V362" s="39">
        <f t="shared" si="405"/>
        <v>2.4443538138794048E-4</v>
      </c>
      <c r="W362" s="32">
        <f t="shared" si="411"/>
        <v>0.47861528683244797</v>
      </c>
      <c r="X362" s="31"/>
      <c r="Y362" s="5">
        <f t="shared" si="416"/>
        <v>0</v>
      </c>
      <c r="Z362" s="5">
        <f t="shared" si="406"/>
        <v>3.1493245661755109</v>
      </c>
      <c r="AA362" s="5">
        <f t="shared" si="412"/>
        <v>0</v>
      </c>
      <c r="AB362" s="5">
        <f t="shared" si="397"/>
        <v>2.8823600557381832</v>
      </c>
      <c r="AC362" s="32"/>
      <c r="AD362" s="5">
        <f t="shared" si="417"/>
        <v>146479.95546891107</v>
      </c>
      <c r="AE362" s="5">
        <f t="shared" si="399"/>
        <v>-1464.7995546891107</v>
      </c>
      <c r="AF362" s="5">
        <f t="shared" si="399"/>
        <v>-16199.152264824588</v>
      </c>
      <c r="AG362" s="5">
        <f t="shared" si="420"/>
        <v>-26549.24496843489</v>
      </c>
      <c r="AH362" s="5">
        <f t="shared" si="421"/>
        <v>102266.75868096246</v>
      </c>
      <c r="AI362" s="42">
        <f t="shared" si="415"/>
        <v>0</v>
      </c>
      <c r="AJ362" s="42">
        <f t="shared" si="418"/>
        <v>14226.295743925117</v>
      </c>
      <c r="AK362" s="42">
        <f t="shared" si="422"/>
        <v>116493.05442488758</v>
      </c>
    </row>
    <row r="363" spans="1:37" ht="15" x14ac:dyDescent="0.2">
      <c r="I363" s="2">
        <f t="shared" si="402"/>
        <v>18</v>
      </c>
      <c r="J363" s="11">
        <f t="shared" si="392"/>
        <v>306049.47125349607</v>
      </c>
      <c r="K363" s="11">
        <f t="shared" si="403"/>
        <v>3060.4947125349609</v>
      </c>
      <c r="L363" s="24">
        <f t="shared" si="409"/>
        <v>33845.873106212617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H'!$B$264:$AV$384, 37)</f>
        <v>93.834324513114936</v>
      </c>
      <c r="S363" s="46">
        <f>VLOOKUP(I363, '[1]Lapse Rates'!$A$4:$F$24, 5)</f>
        <v>4.0205260000000001E-4</v>
      </c>
      <c r="T363" s="33">
        <f t="shared" si="419"/>
        <v>0.47861528683244797</v>
      </c>
      <c r="U363" s="33">
        <f t="shared" si="410"/>
        <v>4.4910542141573508E-2</v>
      </c>
      <c r="V363" s="39">
        <f t="shared" si="405"/>
        <v>1.9242852047073148E-4</v>
      </c>
      <c r="W363" s="32">
        <f t="shared" si="411"/>
        <v>0.43351231617040376</v>
      </c>
      <c r="X363" s="31"/>
      <c r="Y363" s="5">
        <f t="shared" si="416"/>
        <v>0</v>
      </c>
      <c r="Z363" s="5">
        <f t="shared" si="416"/>
        <v>2.8823600557381832</v>
      </c>
      <c r="AA363" s="5">
        <f t="shared" si="412"/>
        <v>0</v>
      </c>
      <c r="AB363" s="5">
        <f t="shared" si="397"/>
        <v>2.6107368865498608</v>
      </c>
      <c r="AC363" s="32"/>
      <c r="AD363" s="5">
        <f t="shared" si="417"/>
        <v>132676.21514583047</v>
      </c>
      <c r="AE363" s="5">
        <f t="shared" si="399"/>
        <v>-1326.762151458305</v>
      </c>
      <c r="AF363" s="5">
        <f t="shared" si="399"/>
        <v>-14672.602843083809</v>
      </c>
      <c r="AG363" s="5">
        <f t="shared" si="420"/>
        <v>-27046.43088337767</v>
      </c>
      <c r="AH363" s="5">
        <f t="shared" si="421"/>
        <v>89630.419267910693</v>
      </c>
      <c r="AI363" s="42">
        <f t="shared" si="415"/>
        <v>0</v>
      </c>
      <c r="AJ363" s="42">
        <f t="shared" si="418"/>
        <v>12885.664098269381</v>
      </c>
      <c r="AK363" s="42">
        <f t="shared" si="422"/>
        <v>102516.08336618007</v>
      </c>
    </row>
    <row r="364" spans="1:37" ht="15" x14ac:dyDescent="0.2">
      <c r="I364" s="2">
        <f t="shared" si="402"/>
        <v>19</v>
      </c>
      <c r="J364" s="11">
        <f t="shared" si="392"/>
        <v>306049.47125349607</v>
      </c>
      <c r="K364" s="11">
        <f t="shared" si="403"/>
        <v>3060.4947125349609</v>
      </c>
      <c r="L364" s="24">
        <f t="shared" si="409"/>
        <v>33845.873106212617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H'!$B$264:$AV$384, 37)</f>
        <v>104.46476256719029</v>
      </c>
      <c r="S364" s="46">
        <f>VLOOKUP(I364, '[1]Lapse Rates'!$A$4:$F$24, 5)</f>
        <v>3.3283375800000001E-2</v>
      </c>
      <c r="T364" s="33">
        <f t="shared" si="419"/>
        <v>0.43351231617040376</v>
      </c>
      <c r="U364" s="33">
        <f t="shared" si="410"/>
        <v>4.5286761178693957E-2</v>
      </c>
      <c r="V364" s="39">
        <f t="shared" si="405"/>
        <v>1.4428753333027965E-2</v>
      </c>
      <c r="W364" s="32">
        <f t="shared" si="411"/>
        <v>0.37379680165868184</v>
      </c>
      <c r="X364" s="31"/>
      <c r="Y364" s="5">
        <f t="shared" si="416"/>
        <v>0</v>
      </c>
      <c r="Z364" s="5">
        <f t="shared" si="416"/>
        <v>2.6107368865498608</v>
      </c>
      <c r="AA364" s="5">
        <f t="shared" si="412"/>
        <v>0</v>
      </c>
      <c r="AB364" s="5">
        <f t="shared" si="397"/>
        <v>2.2511127406610631</v>
      </c>
      <c r="AC364" s="32"/>
      <c r="AD364" s="5">
        <f t="shared" si="417"/>
        <v>114400.31350388752</v>
      </c>
      <c r="AE364" s="5">
        <f t="shared" si="399"/>
        <v>-1144.0031350388754</v>
      </c>
      <c r="AF364" s="5">
        <f t="shared" si="399"/>
        <v>-12651.479116447872</v>
      </c>
      <c r="AG364" s="5">
        <f t="shared" si="420"/>
        <v>-27273.000897883685</v>
      </c>
      <c r="AH364" s="5">
        <f t="shared" si="421"/>
        <v>73331.830354517093</v>
      </c>
      <c r="AI364" s="42">
        <f t="shared" si="415"/>
        <v>0</v>
      </c>
      <c r="AJ364" s="42">
        <f t="shared" si="418"/>
        <v>11110.700160472623</v>
      </c>
      <c r="AK364" s="42">
        <f t="shared" si="422"/>
        <v>84442.530514989718</v>
      </c>
    </row>
    <row r="365" spans="1:37" ht="15" x14ac:dyDescent="0.2">
      <c r="I365" s="2">
        <f t="shared" si="402"/>
        <v>20</v>
      </c>
      <c r="J365" s="11">
        <f t="shared" si="392"/>
        <v>306049.47125349607</v>
      </c>
      <c r="K365" s="11">
        <f t="shared" si="403"/>
        <v>3060.4947125349609</v>
      </c>
      <c r="L365" s="24">
        <f t="shared" si="409"/>
        <v>33845.873106212617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H'!$B$264:$AV$384, 37)</f>
        <v>116.36333995863477</v>
      </c>
      <c r="S365" s="46">
        <f>VLOOKUP(I365, '[1]Lapse Rates'!$A$4:$F$24, 5)</f>
        <v>0</v>
      </c>
      <c r="T365" s="33">
        <f t="shared" si="419"/>
        <v>0.37379680165868184</v>
      </c>
      <c r="U365" s="33">
        <f t="shared" si="410"/>
        <v>4.3496244306859569E-2</v>
      </c>
      <c r="V365" s="39">
        <f t="shared" si="405"/>
        <v>0</v>
      </c>
      <c r="W365" s="32">
        <f t="shared" si="411"/>
        <v>0.33030055735182229</v>
      </c>
      <c r="X365" s="31"/>
      <c r="Y365" s="5">
        <f t="shared" si="416"/>
        <v>0</v>
      </c>
      <c r="Z365" s="5">
        <f t="shared" si="416"/>
        <v>2.2511127406610631</v>
      </c>
      <c r="AA365" s="5">
        <f t="shared" si="412"/>
        <v>0</v>
      </c>
      <c r="AB365" s="5">
        <f t="shared" si="397"/>
        <v>1.9891657435343058</v>
      </c>
      <c r="AC365" s="32"/>
      <c r="AD365" s="5">
        <f>$W365*J365</f>
        <v>101088.31093226027</v>
      </c>
      <c r="AE365" s="5">
        <f t="shared" si="399"/>
        <v>-1010.8831093226026</v>
      </c>
      <c r="AF365" s="5">
        <f t="shared" si="399"/>
        <v>-11179.310751041081</v>
      </c>
      <c r="AG365" s="5">
        <f t="shared" si="420"/>
        <v>-26194.699712675731</v>
      </c>
      <c r="AH365" s="5">
        <f t="shared" si="421"/>
        <v>62703.417359220854</v>
      </c>
      <c r="AI365" s="42">
        <f t="shared" si="415"/>
        <v>0</v>
      </c>
      <c r="AJ365" s="42">
        <f t="shared" si="418"/>
        <v>9817.8165035900438</v>
      </c>
      <c r="AK365" s="42">
        <f t="shared" si="422"/>
        <v>72521.233862810899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4629437.0316592744</v>
      </c>
      <c r="AE368" s="21">
        <f t="shared" ref="AE368:AK368" si="423">SUM(AE345:AE365)</f>
        <v>-162651.76429022636</v>
      </c>
      <c r="AF368" s="21">
        <f t="shared" si="423"/>
        <v>-487950.96445796749</v>
      </c>
      <c r="AG368" s="21">
        <f t="shared" si="423"/>
        <v>-382366.33668360789</v>
      </c>
      <c r="AH368" s="21">
        <f t="shared" si="423"/>
        <v>3596467.9662274728</v>
      </c>
      <c r="AI368" s="21">
        <f t="shared" si="423"/>
        <v>0</v>
      </c>
      <c r="AJ368" s="21">
        <f t="shared" si="423"/>
        <v>420186.30420883233</v>
      </c>
      <c r="AK368" s="21">
        <f t="shared" si="423"/>
        <v>4016654.2704363051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2426285.5023094416</v>
      </c>
      <c r="AE370" s="21">
        <f t="shared" ref="AE370:AK370" si="424">AE345+NPV($D$6,AE346:AE365)</f>
        <v>-140888.42709696849</v>
      </c>
      <c r="AF370" s="21">
        <f t="shared" si="424"/>
        <v>-247271.19919197579</v>
      </c>
      <c r="AG370" s="21">
        <f t="shared" si="424"/>
        <v>-139166.51895909966</v>
      </c>
      <c r="AH370" s="21">
        <f t="shared" si="424"/>
        <v>1898959.3570613975</v>
      </c>
      <c r="AI370" s="21">
        <f t="shared" si="424"/>
        <v>0</v>
      </c>
      <c r="AJ370" s="21">
        <f t="shared" si="424"/>
        <v>206187.61905303685</v>
      </c>
      <c r="AK370" s="21">
        <f t="shared" si="424"/>
        <v>2105146.9761144342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3509200.2210008814</v>
      </c>
      <c r="AE372" s="21">
        <f t="shared" ref="AE372:AK372" si="425">AE345+NPV($D$7,AE346:AE365)</f>
        <v>-151554.89875446822</v>
      </c>
      <c r="AF372" s="21">
        <f t="shared" si="425"/>
        <v>-365231.22857288748</v>
      </c>
      <c r="AG372" s="21">
        <f t="shared" si="425"/>
        <v>-251471.93817525808</v>
      </c>
      <c r="AH372" s="21">
        <f t="shared" si="425"/>
        <v>2740942.1554982676</v>
      </c>
      <c r="AI372" s="21">
        <f t="shared" si="425"/>
        <v>0</v>
      </c>
      <c r="AJ372" s="21">
        <f t="shared" si="425"/>
        <v>311377.37813681905</v>
      </c>
      <c r="AK372" s="21">
        <f t="shared" si="425"/>
        <v>3052319.5336350873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319448.11026649439</v>
      </c>
    </row>
    <row r="375" spans="1:39" ht="15" x14ac:dyDescent="0.2">
      <c r="G375" s="58" t="s">
        <v>121</v>
      </c>
      <c r="H375" s="57"/>
      <c r="I375" s="57"/>
      <c r="J375" s="11">
        <f>H$374</f>
        <v>319448.11026649439</v>
      </c>
      <c r="K375" s="11">
        <f>J375*$C$10</f>
        <v>127779.24410659776</v>
      </c>
      <c r="L375" s="24">
        <f>$C$384</f>
        <v>44901.197666164677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319448.11026649439</v>
      </c>
      <c r="AE375" s="5">
        <f>-$W375*K375</f>
        <v>-127779.24410659776</v>
      </c>
      <c r="AF375" s="5">
        <f>-$W375*L375</f>
        <v>-44901.197666164677</v>
      </c>
      <c r="AG375" s="5"/>
      <c r="AH375" s="5">
        <f>SUM(AD375:AG375)</f>
        <v>146767.66849373194</v>
      </c>
      <c r="AI375" s="42">
        <f>Y375-AA375</f>
        <v>0</v>
      </c>
      <c r="AJ375" s="42"/>
      <c r="AK375" s="42">
        <f>SUM(AH375:AJ375)</f>
        <v>146767.66849373194</v>
      </c>
      <c r="AL375" s="6" t="s">
        <v>39</v>
      </c>
      <c r="AM375" s="36">
        <f>AK402</f>
        <v>3215404.2103795297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319448.11026649439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H'!$B$264:$AV$384, 40)</f>
        <v>16.387675294059079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1.638767529405908E-2</v>
      </c>
      <c r="V376" s="39">
        <f>MIN(S376*T376,T376-U376)</f>
        <v>2.3220462500000002E-3</v>
      </c>
      <c r="W376" s="32">
        <f>T376-SUM(U376:V376)</f>
        <v>0.98129027845594097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5.9096146310424285</v>
      </c>
      <c r="AC376" s="32"/>
      <c r="AD376" s="5">
        <f t="shared" ref="AD376:AD378" si="434">$W376*J376</f>
        <v>313471.32507563243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-9869.1333046659056</v>
      </c>
      <c r="AH376" s="5">
        <f t="shared" ref="AH376:AH384" si="436">SUM(AD376:AG376)</f>
        <v>303602.19177096651</v>
      </c>
      <c r="AI376" s="42">
        <f>-M376*$W375*(N376-N375)/1000</f>
        <v>0</v>
      </c>
      <c r="AJ376" s="42">
        <f>$D$6*SUM(Y376:Z376,AD376:AE376)</f>
        <v>30752.127776568541</v>
      </c>
      <c r="AK376" s="42">
        <f t="shared" ref="AK376" si="437">SUM(AH376:AJ376)</f>
        <v>334354.31954753504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319448.11026649439</v>
      </c>
      <c r="K377" s="11">
        <f t="shared" ref="K377:K395" si="439">J377*$C$11</f>
        <v>3194.481102664944</v>
      </c>
      <c r="L377" s="24">
        <f>$C$385</f>
        <v>35317.754358169841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H'!$B$264:$AV$384, 40)</f>
        <v>17.910470367195266</v>
      </c>
      <c r="S377" s="46">
        <f>VLOOKUP(I377, '[1]Lapse Rates'!$A$4:$F$24, 5)</f>
        <v>2.1348066000000001E-3</v>
      </c>
      <c r="T377" s="33">
        <f t="shared" ref="T377:T379" si="440">W376</f>
        <v>0.98129027845594097</v>
      </c>
      <c r="U377" s="33">
        <f>T377*R377/1000</f>
        <v>1.7575370453901923E-2</v>
      </c>
      <c r="V377" s="39">
        <f t="shared" ref="V377:V395" si="441">MIN(S377*T377,T377-U377)</f>
        <v>2.0948649629635809E-3</v>
      </c>
      <c r="W377" s="32">
        <f>T377-SUM(U377:V377)</f>
        <v>0.96162004303907545</v>
      </c>
      <c r="X377" s="32"/>
      <c r="Y377" s="5">
        <f t="shared" ref="Y377:Z392" si="442">AA376</f>
        <v>0</v>
      </c>
      <c r="Z377" s="5">
        <f t="shared" si="442"/>
        <v>5.9096146310424285</v>
      </c>
      <c r="AA377" s="5">
        <f>O377*W377</f>
        <v>0</v>
      </c>
      <c r="AB377" s="5">
        <f t="shared" si="433"/>
        <v>5.7911547689937937</v>
      </c>
      <c r="AC377" s="32"/>
      <c r="AD377" s="5">
        <f t="shared" si="434"/>
        <v>307187.70554321766</v>
      </c>
      <c r="AE377" s="5">
        <f t="shared" si="435"/>
        <v>-3071.8770554321768</v>
      </c>
      <c r="AF377" s="5">
        <f t="shared" si="435"/>
        <v>-33962.260465946776</v>
      </c>
      <c r="AG377" s="5">
        <f t="shared" ref="AG377:AG380" si="443">-U377*M377</f>
        <v>-10584.397773082901</v>
      </c>
      <c r="AH377" s="5">
        <f t="shared" si="436"/>
        <v>259569.17024875578</v>
      </c>
      <c r="AI377" s="42">
        <f>-M377*($W376*N377-$W375*N376)/1000</f>
        <v>0</v>
      </c>
      <c r="AJ377" s="42">
        <f t="shared" ref="AJ377:AJ378" si="444">$D$6*SUM(Y377:Z377,AD377:AE377)</f>
        <v>29834.342507847061</v>
      </c>
      <c r="AK377" s="42">
        <f>SUM(AH377:AJ377)</f>
        <v>289403.51275660284</v>
      </c>
      <c r="AL377" s="48" t="s">
        <v>59</v>
      </c>
      <c r="AM377" s="54">
        <f>AK402/AD402</f>
        <v>0.87406279194421488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319448.11026649439</v>
      </c>
      <c r="K378" s="11">
        <f t="shared" si="439"/>
        <v>3194.481102664944</v>
      </c>
      <c r="L378" s="24">
        <f t="shared" ref="L378:L395" si="445">$C$385</f>
        <v>35317.754358169841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H'!$B$264:$AV$384, 40)</f>
        <v>19.524504483275933</v>
      </c>
      <c r="S378" s="46">
        <f>VLOOKUP(I378, '[1]Lapse Rates'!$A$4:$F$24, 5)</f>
        <v>2.1304430000000001E-3</v>
      </c>
      <c r="T378" s="33">
        <f t="shared" si="440"/>
        <v>0.96162004303907545</v>
      </c>
      <c r="U378" s="33">
        <f t="shared" ref="U378:U395" si="446">T378*R378/1000</f>
        <v>1.8775154841524425E-2</v>
      </c>
      <c r="V378" s="39">
        <f t="shared" si="441"/>
        <v>2.0486766893522972E-3</v>
      </c>
      <c r="W378" s="32">
        <f t="shared" ref="W378:W395" si="447">T378-SUM(U378:V378)</f>
        <v>0.9407962115081987</v>
      </c>
      <c r="X378" s="32"/>
      <c r="Y378" s="5">
        <f t="shared" si="442"/>
        <v>0</v>
      </c>
      <c r="Z378" s="5">
        <f t="shared" si="442"/>
        <v>5.7911547689937937</v>
      </c>
      <c r="AA378" s="5">
        <f t="shared" ref="AA378:AA395" si="448">O378*W378</f>
        <v>0</v>
      </c>
      <c r="AB378" s="5">
        <f t="shared" si="433"/>
        <v>5.66574761660371</v>
      </c>
      <c r="AC378" s="32"/>
      <c r="AD378" s="5">
        <f t="shared" si="434"/>
        <v>300535.57191217126</v>
      </c>
      <c r="AE378" s="5">
        <f t="shared" si="435"/>
        <v>-3005.3557191217124</v>
      </c>
      <c r="AF378" s="5">
        <f>-$W378*L378</f>
        <v>-33226.809499143361</v>
      </c>
      <c r="AG378" s="5">
        <f t="shared" si="443"/>
        <v>-11306.942725056413</v>
      </c>
      <c r="AH378" s="5">
        <f t="shared" si="436"/>
        <v>252996.46396884977</v>
      </c>
      <c r="AI378" s="42">
        <f>-M378*($W377*N378-$W376*N377)/1000</f>
        <v>0</v>
      </c>
      <c r="AJ378" s="42">
        <f t="shared" si="444"/>
        <v>29188.282320821003</v>
      </c>
      <c r="AK378" s="42">
        <f t="shared" ref="AK378:AK385" si="449">SUM(AH378:AJ378)</f>
        <v>282184.74628967076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319448.11026649439</v>
      </c>
      <c r="K379" s="11">
        <f t="shared" si="439"/>
        <v>3194.481102664944</v>
      </c>
      <c r="L379" s="24">
        <f t="shared" si="445"/>
        <v>35317.754358169841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H'!$B$264:$AV$384, 40)</f>
        <v>21.228084881817825</v>
      </c>
      <c r="S379" s="46">
        <f>VLOOKUP(I379, '[1]Lapse Rates'!$A$4:$F$24, 5)</f>
        <v>1.8971547999999999E-3</v>
      </c>
      <c r="T379" s="33">
        <f t="shared" si="440"/>
        <v>0.9407962115081987</v>
      </c>
      <c r="U379" s="33">
        <f t="shared" si="446"/>
        <v>1.9971301834388677E-2</v>
      </c>
      <c r="V379" s="39">
        <f t="shared" si="441"/>
        <v>1.7848360484845943E-3</v>
      </c>
      <c r="W379" s="32">
        <f t="shared" si="447"/>
        <v>0.91904007362532547</v>
      </c>
      <c r="X379" s="32"/>
      <c r="Y379" s="5">
        <f>AA378</f>
        <v>0</v>
      </c>
      <c r="Z379" s="5">
        <f t="shared" si="442"/>
        <v>5.66574761660371</v>
      </c>
      <c r="AA379" s="5">
        <f t="shared" si="448"/>
        <v>0</v>
      </c>
      <c r="AB379" s="5">
        <f t="shared" si="433"/>
        <v>5.5347258449930612</v>
      </c>
      <c r="AC379" s="32"/>
      <c r="AD379" s="5">
        <f>$W379*J379</f>
        <v>293585.6147787901</v>
      </c>
      <c r="AE379" s="5">
        <f t="shared" si="435"/>
        <v>-2935.8561477879011</v>
      </c>
      <c r="AF379" s="5">
        <f t="shared" si="435"/>
        <v>-32458.43156561357</v>
      </c>
      <c r="AG379" s="5">
        <f t="shared" si="443"/>
        <v>-12027.297132422058</v>
      </c>
      <c r="AH379" s="5">
        <f t="shared" si="436"/>
        <v>246164.02993296657</v>
      </c>
      <c r="AI379" s="42">
        <f t="shared" ref="AI379:AI395" si="451">-M379*($W378*N379-$W377*N378)/1000</f>
        <v>0</v>
      </c>
      <c r="AJ379" s="42">
        <f>$D$6*SUM(Y379:Z379,AD379:AE379)</f>
        <v>28513.297131542509</v>
      </c>
      <c r="AK379" s="42">
        <f t="shared" si="449"/>
        <v>274677.3270645091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319448.11026649439</v>
      </c>
      <c r="K380" s="11">
        <f t="shared" si="439"/>
        <v>3194.481102664944</v>
      </c>
      <c r="L380" s="24">
        <f t="shared" si="445"/>
        <v>35317.754358169841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H'!$B$264:$AV$384, 40)</f>
        <v>23.13680677492334</v>
      </c>
      <c r="S380" s="46">
        <f>VLOOKUP(I380, '[1]Lapse Rates'!$A$4:$F$24, 5)</f>
        <v>1.8563969E-3</v>
      </c>
      <c r="T380" s="33">
        <f>W379</f>
        <v>0.91904007362532547</v>
      </c>
      <c r="U380" s="33">
        <f t="shared" si="446"/>
        <v>2.1263652601880477E-2</v>
      </c>
      <c r="V380" s="39">
        <f t="shared" si="441"/>
        <v>1.7061031436538261E-3</v>
      </c>
      <c r="W380" s="32">
        <f t="shared" si="447"/>
        <v>0.89607031787979119</v>
      </c>
      <c r="X380" s="32"/>
      <c r="Y380" s="5">
        <f t="shared" ref="Y380:Z395" si="452">AA379</f>
        <v>0</v>
      </c>
      <c r="Z380" s="5">
        <f t="shared" si="442"/>
        <v>5.5347258449930612</v>
      </c>
      <c r="AA380" s="5">
        <f t="shared" si="448"/>
        <v>0</v>
      </c>
      <c r="AB380" s="5">
        <f t="shared" si="433"/>
        <v>5.3963953146642876</v>
      </c>
      <c r="AC380" s="32"/>
      <c r="AD380" s="5">
        <f t="shared" ref="AD380:AD394" si="453">$W380*J380</f>
        <v>286247.96971259621</v>
      </c>
      <c r="AE380" s="5">
        <f t="shared" si="435"/>
        <v>-2862.4796971259625</v>
      </c>
      <c r="AF380" s="5">
        <f t="shared" si="435"/>
        <v>-31647.191374525632</v>
      </c>
      <c r="AG380" s="5">
        <f t="shared" si="443"/>
        <v>-12805.588242777878</v>
      </c>
      <c r="AH380" s="5">
        <f t="shared" si="436"/>
        <v>238932.71039816673</v>
      </c>
      <c r="AI380" s="42">
        <f t="shared" si="451"/>
        <v>0</v>
      </c>
      <c r="AJ380" s="42">
        <f t="shared" ref="AJ380:AJ395" si="454">$D$6*SUM(Y380:Z380,AD380:AE380)</f>
        <v>27800.659527123025</v>
      </c>
      <c r="AK380" s="42">
        <f t="shared" si="449"/>
        <v>266733.36992528976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319448.11026649439</v>
      </c>
      <c r="K381" s="11">
        <f t="shared" si="439"/>
        <v>3194.481102664944</v>
      </c>
      <c r="L381" s="24">
        <f t="shared" si="445"/>
        <v>35317.754358169841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H'!$B$264:$AV$384, 40)</f>
        <v>25.547360462821874</v>
      </c>
      <c r="S381" s="46">
        <f>VLOOKUP(I381, '[1]Lapse Rates'!$A$4:$F$24, 5)</f>
        <v>1.7512077999999999E-3</v>
      </c>
      <c r="T381" s="33">
        <f t="shared" ref="T381:T395" si="455">W380</f>
        <v>0.89607031787979119</v>
      </c>
      <c r="U381" s="33">
        <f t="shared" si="446"/>
        <v>2.2892231410910405E-2</v>
      </c>
      <c r="V381" s="39">
        <f t="shared" si="441"/>
        <v>1.5692053300195698E-3</v>
      </c>
      <c r="W381" s="32">
        <f t="shared" si="447"/>
        <v>0.87160888113886126</v>
      </c>
      <c r="X381" s="32"/>
      <c r="Y381" s="5">
        <f t="shared" si="452"/>
        <v>0</v>
      </c>
      <c r="Z381" s="5">
        <f t="shared" si="442"/>
        <v>5.3963953146642876</v>
      </c>
      <c r="AA381" s="5">
        <f t="shared" si="448"/>
        <v>0</v>
      </c>
      <c r="AB381" s="5">
        <f t="shared" si="433"/>
        <v>5.2490814487937527</v>
      </c>
      <c r="AC381" s="32"/>
      <c r="AD381" s="5">
        <f t="shared" si="453"/>
        <v>278433.80997130275</v>
      </c>
      <c r="AE381" s="5">
        <f t="shared" si="435"/>
        <v>-2784.3380997130275</v>
      </c>
      <c r="AF381" s="5">
        <f t="shared" si="435"/>
        <v>-30783.268360461556</v>
      </c>
      <c r="AG381" s="5">
        <f>-U381*M381</f>
        <v>-13786.365630361162</v>
      </c>
      <c r="AH381" s="5">
        <f t="shared" si="436"/>
        <v>231079.83788076701</v>
      </c>
      <c r="AI381" s="42">
        <f t="shared" si="451"/>
        <v>0</v>
      </c>
      <c r="AJ381" s="42">
        <f t="shared" si="454"/>
        <v>27041.742576983321</v>
      </c>
      <c r="AK381" s="42">
        <f t="shared" si="449"/>
        <v>258121.58045775033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319448.11026649439</v>
      </c>
      <c r="K382" s="11">
        <f t="shared" si="439"/>
        <v>3194.481102664944</v>
      </c>
      <c r="L382" s="24">
        <f t="shared" si="445"/>
        <v>35317.754358169841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H'!$B$264:$AV$384, 40)</f>
        <v>28.016138332074057</v>
      </c>
      <c r="S382" s="46">
        <f>VLOOKUP(I382, '[1]Lapse Rates'!$A$4:$F$24, 5)</f>
        <v>1.6267663999999999E-3</v>
      </c>
      <c r="T382" s="33">
        <f t="shared" si="455"/>
        <v>0.87160888113886126</v>
      </c>
      <c r="U382" s="33">
        <f t="shared" si="446"/>
        <v>2.441911498545063E-2</v>
      </c>
      <c r="V382" s="39">
        <f t="shared" si="441"/>
        <v>1.4179040417782931E-3</v>
      </c>
      <c r="W382" s="32">
        <f t="shared" si="447"/>
        <v>0.84577186211163236</v>
      </c>
      <c r="X382" s="32"/>
      <c r="Y382" s="5">
        <f t="shared" si="452"/>
        <v>0</v>
      </c>
      <c r="Z382" s="5">
        <f t="shared" si="442"/>
        <v>5.2490814487937527</v>
      </c>
      <c r="AA382" s="5">
        <f t="shared" si="448"/>
        <v>0</v>
      </c>
      <c r="AB382" s="5">
        <f t="shared" si="433"/>
        <v>5.0934834274762624</v>
      </c>
      <c r="AC382" s="32"/>
      <c r="AD382" s="5">
        <f t="shared" si="453"/>
        <v>270180.22306813503</v>
      </c>
      <c r="AE382" s="5">
        <f t="shared" si="435"/>
        <v>-2701.8022306813505</v>
      </c>
      <c r="AF382" s="5">
        <f t="shared" si="435"/>
        <v>-29870.762869110524</v>
      </c>
      <c r="AG382" s="5">
        <f t="shared" ref="AG382:AG395" si="456">-U382*M382</f>
        <v>-14705.899198572946</v>
      </c>
      <c r="AH382" s="5">
        <f t="shared" si="436"/>
        <v>222901.75876977021</v>
      </c>
      <c r="AI382" s="42">
        <f t="shared" si="451"/>
        <v>0</v>
      </c>
      <c r="AJ382" s="42">
        <f t="shared" si="454"/>
        <v>26240.148019044333</v>
      </c>
      <c r="AK382" s="42">
        <f t="shared" si="449"/>
        <v>249141.90678881455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319448.11026649439</v>
      </c>
      <c r="K383" s="11">
        <f t="shared" si="439"/>
        <v>3194.481102664944</v>
      </c>
      <c r="L383" s="24">
        <f t="shared" si="445"/>
        <v>35317.754358169841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H'!$B$264:$AV$384, 40)</f>
        <v>30.851412241177677</v>
      </c>
      <c r="S383" s="46">
        <f>VLOOKUP(I383, '[1]Lapse Rates'!$A$4:$F$24, 5)</f>
        <v>1.427546E-3</v>
      </c>
      <c r="T383" s="33">
        <f t="shared" si="455"/>
        <v>0.84577186211163236</v>
      </c>
      <c r="U383" s="33">
        <f t="shared" si="446"/>
        <v>2.6093256379994455E-2</v>
      </c>
      <c r="V383" s="39">
        <f t="shared" si="441"/>
        <v>1.2073782386700124E-3</v>
      </c>
      <c r="W383" s="32">
        <f t="shared" si="447"/>
        <v>0.81847122749296786</v>
      </c>
      <c r="X383" s="32"/>
      <c r="Y383" s="5">
        <f t="shared" si="452"/>
        <v>0</v>
      </c>
      <c r="Z383" s="5">
        <f t="shared" si="442"/>
        <v>5.0934834274762624</v>
      </c>
      <c r="AA383" s="5">
        <f t="shared" si="448"/>
        <v>0</v>
      </c>
      <c r="AB383" s="5">
        <f t="shared" si="433"/>
        <v>4.9290710886186258</v>
      </c>
      <c r="AC383" s="32"/>
      <c r="AD383" s="5">
        <f t="shared" si="453"/>
        <v>261459.08693012662</v>
      </c>
      <c r="AE383" s="5">
        <f t="shared" si="435"/>
        <v>-2614.5908693012661</v>
      </c>
      <c r="AF383" s="5">
        <f t="shared" si="435"/>
        <v>-28906.565761826383</v>
      </c>
      <c r="AG383" s="5">
        <f t="shared" si="456"/>
        <v>-15714.115696467681</v>
      </c>
      <c r="AH383" s="5">
        <f t="shared" si="436"/>
        <v>214223.81460253129</v>
      </c>
      <c r="AI383" s="42">
        <f t="shared" si="451"/>
        <v>0</v>
      </c>
      <c r="AJ383" s="42">
        <f t="shared" si="454"/>
        <v>25393.144734291207</v>
      </c>
      <c r="AK383" s="42">
        <f t="shared" si="449"/>
        <v>239616.9593368225</v>
      </c>
    </row>
    <row r="384" spans="1:39" ht="15" x14ac:dyDescent="0.2">
      <c r="A384" s="12"/>
      <c r="B384" s="13">
        <v>1</v>
      </c>
      <c r="C384" s="10">
        <f>$H$374*0.14+$B$387</f>
        <v>44901.197666164677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319448.11026649439</v>
      </c>
      <c r="K384" s="11">
        <f t="shared" si="439"/>
        <v>3194.481102664944</v>
      </c>
      <c r="L384" s="24">
        <f t="shared" si="445"/>
        <v>35317.754358169841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H'!$B$264:$AV$384, 40)</f>
        <v>34.107726747688439</v>
      </c>
      <c r="S384" s="46">
        <f>VLOOKUP(I384, '[1]Lapse Rates'!$A$4:$F$24, 5)</f>
        <v>1.4710299999999999E-3</v>
      </c>
      <c r="T384" s="33">
        <f t="shared" si="455"/>
        <v>0.81847122749296786</v>
      </c>
      <c r="U384" s="33">
        <f t="shared" si="446"/>
        <v>2.791619297817529E-2</v>
      </c>
      <c r="V384" s="39">
        <f t="shared" si="441"/>
        <v>1.2039957297789803E-3</v>
      </c>
      <c r="W384" s="32">
        <f t="shared" si="447"/>
        <v>0.78935103878501356</v>
      </c>
      <c r="X384" s="32"/>
      <c r="Y384" s="5">
        <f t="shared" si="452"/>
        <v>0</v>
      </c>
      <c r="Z384" s="5">
        <f t="shared" si="442"/>
        <v>4.9290710886186258</v>
      </c>
      <c r="AA384" s="5">
        <f t="shared" si="448"/>
        <v>0</v>
      </c>
      <c r="AB384" s="5">
        <f t="shared" si="433"/>
        <v>4.7537008673645991</v>
      </c>
      <c r="AC384" s="32"/>
      <c r="AD384" s="5">
        <f t="shared" si="453"/>
        <v>252156.6976767669</v>
      </c>
      <c r="AE384" s="5">
        <f t="shared" si="435"/>
        <v>-2521.5669767676691</v>
      </c>
      <c r="AF384" s="5">
        <f t="shared" si="435"/>
        <v>-27878.106090175304</v>
      </c>
      <c r="AG384" s="5">
        <f t="shared" si="456"/>
        <v>-16811.940981053525</v>
      </c>
      <c r="AH384" s="5">
        <f t="shared" si="436"/>
        <v>204945.0836287704</v>
      </c>
      <c r="AI384" s="42">
        <f t="shared" si="451"/>
        <v>0</v>
      </c>
      <c r="AJ384" s="42">
        <f t="shared" si="454"/>
        <v>24489.689863543717</v>
      </c>
      <c r="AK384" s="42">
        <f t="shared" si="449"/>
        <v>229434.77349231413</v>
      </c>
    </row>
    <row r="385" spans="1:37" ht="15" x14ac:dyDescent="0.2">
      <c r="A385" s="12"/>
      <c r="B385" s="70" t="s">
        <v>49</v>
      </c>
      <c r="C385" s="10">
        <f>$H$374*0.11+$B$387</f>
        <v>35317.754358169841</v>
      </c>
      <c r="D385" s="1"/>
      <c r="E385" s="1"/>
      <c r="F385" s="1"/>
      <c r="I385" s="2">
        <f t="shared" si="438"/>
        <v>10</v>
      </c>
      <c r="J385" s="11">
        <f t="shared" si="428"/>
        <v>319448.11026649439</v>
      </c>
      <c r="K385" s="11">
        <f t="shared" si="439"/>
        <v>3194.481102664944</v>
      </c>
      <c r="L385" s="24">
        <f t="shared" si="445"/>
        <v>35317.754358169841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H'!$B$264:$AV$384, 40)</f>
        <v>37.973751071733858</v>
      </c>
      <c r="S385" s="46">
        <f>VLOOKUP(I385, '[1]Lapse Rates'!$A$4:$F$24, 5)</f>
        <v>1.273365E-3</v>
      </c>
      <c r="T385" s="33">
        <f t="shared" si="455"/>
        <v>0.78935103878501356</v>
      </c>
      <c r="U385" s="33">
        <f t="shared" si="446"/>
        <v>2.9974619855036643E-2</v>
      </c>
      <c r="V385" s="39">
        <f t="shared" si="441"/>
        <v>1.0051319855024789E-3</v>
      </c>
      <c r="W385" s="32">
        <f t="shared" si="447"/>
        <v>0.75837128694447442</v>
      </c>
      <c r="X385" s="32"/>
      <c r="Y385" s="5">
        <f t="shared" si="452"/>
        <v>0</v>
      </c>
      <c r="Z385" s="5">
        <f t="shared" si="442"/>
        <v>4.7537008673645991</v>
      </c>
      <c r="AA385" s="5">
        <f t="shared" si="448"/>
        <v>0</v>
      </c>
      <c r="AB385" s="5">
        <f t="shared" si="433"/>
        <v>4.5671318176528386</v>
      </c>
      <c r="AC385" s="32"/>
      <c r="AD385" s="5">
        <f t="shared" si="453"/>
        <v>242260.27449478171</v>
      </c>
      <c r="AE385" s="5">
        <f t="shared" si="435"/>
        <v>-2422.6027449478174</v>
      </c>
      <c r="AF385" s="5">
        <f t="shared" si="435"/>
        <v>-26783.970824594082</v>
      </c>
      <c r="AG385" s="5">
        <f t="shared" si="456"/>
        <v>-18051.585340678863</v>
      </c>
      <c r="AH385" s="5">
        <f>SUM(AD385:AG385)</f>
        <v>195002.11558456093</v>
      </c>
      <c r="AI385" s="42">
        <f t="shared" si="451"/>
        <v>0</v>
      </c>
      <c r="AJ385" s="42">
        <f t="shared" si="454"/>
        <v>23528.541936713795</v>
      </c>
      <c r="AK385" s="42">
        <f t="shared" si="449"/>
        <v>218530.65752127473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319448.11026649439</v>
      </c>
      <c r="K386" s="11">
        <f t="shared" si="439"/>
        <v>3194.481102664944</v>
      </c>
      <c r="L386" s="24">
        <f t="shared" si="445"/>
        <v>35317.754358169841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H'!$B$264:$AV$384, 40)</f>
        <v>42.408753557122267</v>
      </c>
      <c r="S386" s="46">
        <f>VLOOKUP(I386, '[1]Lapse Rates'!$A$4:$F$24, 5)</f>
        <v>1.2241776999999999E-3</v>
      </c>
      <c r="T386" s="33">
        <f t="shared" si="455"/>
        <v>0.75837128694447442</v>
      </c>
      <c r="U386" s="33">
        <f t="shared" si="446"/>
        <v>3.2161581012825867E-2</v>
      </c>
      <c r="V386" s="39">
        <f t="shared" si="441"/>
        <v>9.2838121779772662E-4</v>
      </c>
      <c r="W386" s="32">
        <f t="shared" si="447"/>
        <v>0.72528132471385087</v>
      </c>
      <c r="X386" s="31"/>
      <c r="Y386" s="5">
        <f t="shared" si="452"/>
        <v>0</v>
      </c>
      <c r="Z386" s="5">
        <f t="shared" si="442"/>
        <v>4.5671318176528386</v>
      </c>
      <c r="AA386" s="5">
        <f t="shared" si="448"/>
        <v>0</v>
      </c>
      <c r="AB386" s="5">
        <f t="shared" si="433"/>
        <v>4.3678544690109771</v>
      </c>
      <c r="AC386" s="32"/>
      <c r="AD386" s="5">
        <f t="shared" si="453"/>
        <v>231689.74859141937</v>
      </c>
      <c r="AE386" s="5">
        <f t="shared" si="435"/>
        <v>-2316.8974859141936</v>
      </c>
      <c r="AF386" s="5">
        <f t="shared" si="435"/>
        <v>-25615.307666811801</v>
      </c>
      <c r="AG386" s="5">
        <f t="shared" si="456"/>
        <v>-19368.636771773108</v>
      </c>
      <c r="AH386" s="5">
        <f t="shared" ref="AH386:AH395" si="457">SUM(AD386:AG386)</f>
        <v>184388.90666692026</v>
      </c>
      <c r="AI386" s="42">
        <f t="shared" si="451"/>
        <v>0</v>
      </c>
      <c r="AJ386" s="42">
        <f t="shared" si="454"/>
        <v>22501.924729081369</v>
      </c>
      <c r="AK386" s="42">
        <f t="shared" ref="AK386:AK395" si="458">SUM(AH386:AJ386)</f>
        <v>206890.83139600162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319448.11026649439</v>
      </c>
      <c r="K387" s="11">
        <f t="shared" si="439"/>
        <v>3194.481102664944</v>
      </c>
      <c r="L387" s="24">
        <f t="shared" si="445"/>
        <v>35317.754358169841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H'!$B$264:$AV$384, 40)</f>
        <v>47.473549114561301</v>
      </c>
      <c r="S387" s="46">
        <f>VLOOKUP(I387, '[1]Lapse Rates'!$A$4:$F$24, 5)</f>
        <v>1.0124068E-3</v>
      </c>
      <c r="T387" s="33">
        <f t="shared" si="455"/>
        <v>0.72528132471385087</v>
      </c>
      <c r="U387" s="33">
        <f t="shared" si="446"/>
        <v>3.4431678590677077E-2</v>
      </c>
      <c r="V387" s="39">
        <f t="shared" si="441"/>
        <v>7.3427974505331072E-4</v>
      </c>
      <c r="W387" s="32">
        <f t="shared" si="447"/>
        <v>0.69011536637812054</v>
      </c>
      <c r="X387" s="31"/>
      <c r="Y387" s="5">
        <f t="shared" si="452"/>
        <v>0</v>
      </c>
      <c r="Z387" s="5">
        <f t="shared" si="442"/>
        <v>4.3678544690109771</v>
      </c>
      <c r="AA387" s="5">
        <f t="shared" si="448"/>
        <v>0</v>
      </c>
      <c r="AB387" s="5">
        <f t="shared" si="433"/>
        <v>4.1560748697852912</v>
      </c>
      <c r="AC387" s="32"/>
      <c r="AD387" s="5">
        <f t="shared" si="453"/>
        <v>220456.04965536002</v>
      </c>
      <c r="AE387" s="5">
        <f t="shared" si="435"/>
        <v>-2204.5604965536004</v>
      </c>
      <c r="AF387" s="5">
        <f t="shared" si="435"/>
        <v>-24373.324988540844</v>
      </c>
      <c r="AG387" s="5">
        <f t="shared" si="456"/>
        <v>-20735.755365984864</v>
      </c>
      <c r="AH387" s="5">
        <f t="shared" si="457"/>
        <v>173142.40880428071</v>
      </c>
      <c r="AI387" s="42">
        <f t="shared" si="451"/>
        <v>0</v>
      </c>
      <c r="AJ387" s="42">
        <f t="shared" si="454"/>
        <v>21410.899573002323</v>
      </c>
      <c r="AK387" s="42">
        <f t="shared" si="458"/>
        <v>194553.30837728304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319448.11026649439</v>
      </c>
      <c r="K388" s="11">
        <f t="shared" si="439"/>
        <v>3194.481102664944</v>
      </c>
      <c r="L388" s="24">
        <f t="shared" si="445"/>
        <v>35317.754358169841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H'!$B$264:$AV$384, 40)</f>
        <v>53.291172079752336</v>
      </c>
      <c r="S388" s="46">
        <f>VLOOKUP(I388, '[1]Lapse Rates'!$A$4:$F$24, 5)</f>
        <v>8.7385670000000003E-4</v>
      </c>
      <c r="T388" s="33">
        <f t="shared" si="455"/>
        <v>0.69011536637812054</v>
      </c>
      <c r="U388" s="33">
        <f t="shared" si="446"/>
        <v>3.6777056744537753E-2</v>
      </c>
      <c r="V388" s="39">
        <f t="shared" si="441"/>
        <v>6.030619366824754E-4</v>
      </c>
      <c r="W388" s="32">
        <f t="shared" si="447"/>
        <v>0.65273524769690028</v>
      </c>
      <c r="X388" s="31"/>
      <c r="Y388" s="5">
        <f t="shared" si="452"/>
        <v>0</v>
      </c>
      <c r="Z388" s="5">
        <f t="shared" si="442"/>
        <v>4.1560748697852912</v>
      </c>
      <c r="AA388" s="5">
        <f t="shared" si="448"/>
        <v>0</v>
      </c>
      <c r="AB388" s="5">
        <f t="shared" si="433"/>
        <v>3.9309609548525657</v>
      </c>
      <c r="AC388" s="32"/>
      <c r="AD388" s="5">
        <f t="shared" si="453"/>
        <v>208515.04138110692</v>
      </c>
      <c r="AE388" s="5">
        <f t="shared" si="435"/>
        <v>-2085.1504138110695</v>
      </c>
      <c r="AF388" s="5">
        <f t="shared" si="435"/>
        <v>-23053.143139078271</v>
      </c>
      <c r="AG388" s="5">
        <f t="shared" si="456"/>
        <v>-22148.210106206228</v>
      </c>
      <c r="AH388" s="5">
        <f t="shared" si="457"/>
        <v>161228.53772201133</v>
      </c>
      <c r="AI388" s="42">
        <f t="shared" si="451"/>
        <v>0</v>
      </c>
      <c r="AJ388" s="42">
        <f t="shared" si="454"/>
        <v>20251.180014836453</v>
      </c>
      <c r="AK388" s="42">
        <f t="shared" si="458"/>
        <v>181479.71773684779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319448.11026649439</v>
      </c>
      <c r="K389" s="11">
        <f t="shared" si="439"/>
        <v>3194.481102664944</v>
      </c>
      <c r="L389" s="24">
        <f t="shared" si="445"/>
        <v>35317.754358169841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H'!$B$264:$AV$384, 40)</f>
        <v>59.747651417107761</v>
      </c>
      <c r="S389" s="46">
        <f>VLOOKUP(I389, '[1]Lapse Rates'!$A$4:$F$24, 5)</f>
        <v>8.3940749999999998E-4</v>
      </c>
      <c r="T389" s="33">
        <f t="shared" si="455"/>
        <v>0.65273524769690028</v>
      </c>
      <c r="U389" s="33">
        <f t="shared" si="446"/>
        <v>3.8999398047053886E-2</v>
      </c>
      <c r="V389" s="39">
        <f t="shared" si="441"/>
        <v>5.4791086243113581E-4</v>
      </c>
      <c r="W389" s="32">
        <f t="shared" si="447"/>
        <v>0.61318793878741529</v>
      </c>
      <c r="X389" s="31"/>
      <c r="Y389" s="5">
        <f t="shared" si="452"/>
        <v>0</v>
      </c>
      <c r="Z389" s="5">
        <f t="shared" si="442"/>
        <v>3.9309609548525657</v>
      </c>
      <c r="AA389" s="5">
        <f t="shared" si="448"/>
        <v>0</v>
      </c>
      <c r="AB389" s="5">
        <f t="shared" si="433"/>
        <v>3.692795591880063</v>
      </c>
      <c r="AC389" s="32"/>
      <c r="AD389" s="5">
        <f t="shared" si="453"/>
        <v>195881.72828384666</v>
      </c>
      <c r="AE389" s="5">
        <f t="shared" si="435"/>
        <v>-1958.8172828384666</v>
      </c>
      <c r="AF389" s="5">
        <f t="shared" si="435"/>
        <v>-21656.420997486417</v>
      </c>
      <c r="AG389" s="5">
        <f t="shared" si="456"/>
        <v>-23486.568486479217</v>
      </c>
      <c r="AH389" s="5">
        <f t="shared" si="457"/>
        <v>148779.92151704256</v>
      </c>
      <c r="AI389" s="42">
        <f t="shared" si="451"/>
        <v>0</v>
      </c>
      <c r="AJ389" s="42">
        <f t="shared" si="454"/>
        <v>19024.223196468578</v>
      </c>
      <c r="AK389" s="42">
        <f t="shared" si="458"/>
        <v>167804.14471351114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319448.11026649439</v>
      </c>
      <c r="K390" s="11">
        <f t="shared" si="439"/>
        <v>3194.481102664944</v>
      </c>
      <c r="L390" s="24">
        <f t="shared" si="445"/>
        <v>35317.754358169841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H'!$B$264:$AV$384, 40)</f>
        <v>66.876336327736425</v>
      </c>
      <c r="S390" s="46">
        <f>VLOOKUP(I390, '[1]Lapse Rates'!$A$4:$F$24, 5)</f>
        <v>7.2940090000000004E-4</v>
      </c>
      <c r="T390" s="33">
        <f t="shared" si="455"/>
        <v>0.61318793878741529</v>
      </c>
      <c r="U390" s="33">
        <f t="shared" si="446"/>
        <v>4.1007762826458641E-2</v>
      </c>
      <c r="V390" s="39">
        <f t="shared" si="441"/>
        <v>4.4725983442068563E-4</v>
      </c>
      <c r="W390" s="32">
        <f t="shared" si="447"/>
        <v>0.57173291612653598</v>
      </c>
      <c r="X390" s="31"/>
      <c r="Y390" s="5">
        <f t="shared" si="452"/>
        <v>0</v>
      </c>
      <c r="Z390" s="5">
        <f t="shared" si="442"/>
        <v>3.692795591880063</v>
      </c>
      <c r="AA390" s="5">
        <f t="shared" si="448"/>
        <v>0</v>
      </c>
      <c r="AB390" s="5">
        <f t="shared" si="433"/>
        <v>3.4431414234596764</v>
      </c>
      <c r="AC390" s="32"/>
      <c r="AD390" s="5">
        <f t="shared" si="453"/>
        <v>182638.99963377404</v>
      </c>
      <c r="AE390" s="5">
        <f t="shared" si="435"/>
        <v>-1826.3899963377407</v>
      </c>
      <c r="AF390" s="5">
        <f t="shared" si="435"/>
        <v>-20192.322690237117</v>
      </c>
      <c r="AG390" s="5">
        <f t="shared" si="456"/>
        <v>-24696.063999215359</v>
      </c>
      <c r="AH390" s="5">
        <f t="shared" si="457"/>
        <v>135924.22294798383</v>
      </c>
      <c r="AI390" s="42">
        <f t="shared" si="451"/>
        <v>0</v>
      </c>
      <c r="AJ390" s="42">
        <f t="shared" si="454"/>
        <v>17738.079268680067</v>
      </c>
      <c r="AK390" s="42">
        <f t="shared" si="458"/>
        <v>153662.3022166639</v>
      </c>
    </row>
    <row r="391" spans="1:37" ht="15" x14ac:dyDescent="0.2">
      <c r="I391" s="2">
        <f t="shared" si="438"/>
        <v>16</v>
      </c>
      <c r="J391" s="11">
        <f t="shared" si="428"/>
        <v>319448.11026649439</v>
      </c>
      <c r="K391" s="11">
        <f t="shared" si="439"/>
        <v>3194.481102664944</v>
      </c>
      <c r="L391" s="24">
        <f t="shared" si="445"/>
        <v>35317.754358169841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H'!$B$264:$AV$384, 40)</f>
        <v>74.587569047730938</v>
      </c>
      <c r="S391" s="46">
        <f>VLOOKUP(I391, '[1]Lapse Rates'!$A$4:$F$24, 5)</f>
        <v>6.1234970000000001E-4</v>
      </c>
      <c r="T391" s="33">
        <f t="shared" si="455"/>
        <v>0.57173291612653598</v>
      </c>
      <c r="U391" s="33">
        <f t="shared" si="446"/>
        <v>4.2644168358448559E-2</v>
      </c>
      <c r="V391" s="39">
        <f t="shared" si="441"/>
        <v>3.5010047967020948E-4</v>
      </c>
      <c r="W391" s="32">
        <f t="shared" si="447"/>
        <v>0.52873864728841724</v>
      </c>
      <c r="X391" s="31"/>
      <c r="Y391" s="5">
        <f t="shared" si="452"/>
        <v>0</v>
      </c>
      <c r="Z391" s="5">
        <f t="shared" si="442"/>
        <v>3.4431414234596764</v>
      </c>
      <c r="AA391" s="5">
        <f t="shared" si="448"/>
        <v>0</v>
      </c>
      <c r="AB391" s="5">
        <f t="shared" si="433"/>
        <v>3.1842174681785624</v>
      </c>
      <c r="AC391" s="32"/>
      <c r="AD391" s="5">
        <f t="shared" si="453"/>
        <v>168904.56170114741</v>
      </c>
      <c r="AE391" s="5">
        <f t="shared" si="435"/>
        <v>-1689.045617011474</v>
      </c>
      <c r="AF391" s="5">
        <f t="shared" si="435"/>
        <v>-18673.861664603326</v>
      </c>
      <c r="AG391" s="5">
        <f t="shared" si="456"/>
        <v>-25681.554866340117</v>
      </c>
      <c r="AH391" s="5">
        <f t="shared" si="457"/>
        <v>122860.09955319251</v>
      </c>
      <c r="AI391" s="42">
        <f t="shared" si="451"/>
        <v>0</v>
      </c>
      <c r="AJ391" s="42">
        <f t="shared" si="454"/>
        <v>16404.179900027379</v>
      </c>
      <c r="AK391" s="42">
        <f t="shared" si="458"/>
        <v>139264.2794532199</v>
      </c>
    </row>
    <row r="392" spans="1:37" ht="15" x14ac:dyDescent="0.2">
      <c r="I392" s="2">
        <f t="shared" si="438"/>
        <v>17</v>
      </c>
      <c r="J392" s="11">
        <f t="shared" si="428"/>
        <v>319448.11026649439</v>
      </c>
      <c r="K392" s="11">
        <f t="shared" si="439"/>
        <v>3194.481102664944</v>
      </c>
      <c r="L392" s="24">
        <f t="shared" si="445"/>
        <v>35317.754358169841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H'!$B$264:$AV$384, 40)</f>
        <v>82.991009198834405</v>
      </c>
      <c r="S392" s="46">
        <f>VLOOKUP(I392, '[1]Lapse Rates'!$A$4:$F$24, 5)</f>
        <v>4.6742110000000002E-4</v>
      </c>
      <c r="T392" s="33">
        <f t="shared" si="455"/>
        <v>0.52873864728841724</v>
      </c>
      <c r="U392" s="33">
        <f t="shared" si="446"/>
        <v>4.3880553940892297E-2</v>
      </c>
      <c r="V392" s="39">
        <f t="shared" si="441"/>
        <v>2.4714360012806401E-4</v>
      </c>
      <c r="W392" s="32">
        <f t="shared" si="447"/>
        <v>0.48461094974739688</v>
      </c>
      <c r="X392" s="31"/>
      <c r="Y392" s="5">
        <f t="shared" si="452"/>
        <v>0</v>
      </c>
      <c r="Z392" s="5">
        <f t="shared" si="442"/>
        <v>3.1842174681785624</v>
      </c>
      <c r="AA392" s="5">
        <f t="shared" si="448"/>
        <v>0</v>
      </c>
      <c r="AB392" s="5">
        <f t="shared" si="433"/>
        <v>2.9184676765542505</v>
      </c>
      <c r="AC392" s="32"/>
      <c r="AD392" s="5">
        <f t="shared" si="453"/>
        <v>154808.05211125701</v>
      </c>
      <c r="AE392" s="5">
        <f t="shared" si="435"/>
        <v>-1548.0805211125701</v>
      </c>
      <c r="AF392" s="5">
        <f t="shared" si="435"/>
        <v>-17115.370482457951</v>
      </c>
      <c r="AG392" s="5">
        <f t="shared" si="456"/>
        <v>-26426.142119269629</v>
      </c>
      <c r="AH392" s="5">
        <f t="shared" si="457"/>
        <v>109718.45898841687</v>
      </c>
      <c r="AI392" s="42">
        <f t="shared" si="451"/>
        <v>0</v>
      </c>
      <c r="AJ392" s="42">
        <f t="shared" si="454"/>
        <v>15035.115584726798</v>
      </c>
      <c r="AK392" s="42">
        <f t="shared" si="458"/>
        <v>124753.57457314366</v>
      </c>
    </row>
    <row r="393" spans="1:37" ht="15" x14ac:dyDescent="0.2">
      <c r="I393" s="2">
        <f t="shared" si="438"/>
        <v>18</v>
      </c>
      <c r="J393" s="11">
        <f t="shared" si="428"/>
        <v>319448.11026649439</v>
      </c>
      <c r="K393" s="11">
        <f t="shared" si="439"/>
        <v>3194.481102664944</v>
      </c>
      <c r="L393" s="24">
        <f t="shared" si="445"/>
        <v>35317.754358169841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H'!$B$264:$AV$384, 40)</f>
        <v>92.375759883377398</v>
      </c>
      <c r="S393" s="46">
        <f>VLOOKUP(I393, '[1]Lapse Rates'!$A$4:$F$24, 5)</f>
        <v>4.0205260000000001E-4</v>
      </c>
      <c r="T393" s="33">
        <f t="shared" si="455"/>
        <v>0.48461094974739688</v>
      </c>
      <c r="U393" s="33">
        <f t="shared" si="446"/>
        <v>4.4766304730721004E-2</v>
      </c>
      <c r="V393" s="39">
        <f t="shared" si="441"/>
        <v>1.9483909233441026E-4</v>
      </c>
      <c r="W393" s="32">
        <f t="shared" si="447"/>
        <v>0.43964980592434144</v>
      </c>
      <c r="X393" s="31"/>
      <c r="Y393" s="5">
        <f t="shared" si="452"/>
        <v>0</v>
      </c>
      <c r="Z393" s="5">
        <f t="shared" si="452"/>
        <v>2.9184676765542505</v>
      </c>
      <c r="AA393" s="5">
        <f t="shared" si="448"/>
        <v>0</v>
      </c>
      <c r="AB393" s="5">
        <f t="shared" si="433"/>
        <v>2.6476986297201024</v>
      </c>
      <c r="AC393" s="32"/>
      <c r="AD393" s="5">
        <f t="shared" si="453"/>
        <v>140445.29968156188</v>
      </c>
      <c r="AE393" s="5">
        <f t="shared" si="435"/>
        <v>-1404.4529968156189</v>
      </c>
      <c r="AF393" s="5">
        <f t="shared" si="435"/>
        <v>-15527.443849252935</v>
      </c>
      <c r="AG393" s="5">
        <f t="shared" si="456"/>
        <v>-26959.566931677378</v>
      </c>
      <c r="AH393" s="5">
        <f t="shared" si="457"/>
        <v>96553.835903815954</v>
      </c>
      <c r="AI393" s="42">
        <f t="shared" si="451"/>
        <v>0</v>
      </c>
      <c r="AJ393" s="42">
        <f t="shared" si="454"/>
        <v>13640.193361452681</v>
      </c>
      <c r="AK393" s="42">
        <f t="shared" si="458"/>
        <v>110194.02926526863</v>
      </c>
    </row>
    <row r="394" spans="1:37" ht="15" x14ac:dyDescent="0.2">
      <c r="I394" s="2">
        <f t="shared" si="438"/>
        <v>19</v>
      </c>
      <c r="J394" s="11">
        <f t="shared" si="428"/>
        <v>319448.11026649439</v>
      </c>
      <c r="K394" s="11">
        <f t="shared" si="439"/>
        <v>3194.481102664944</v>
      </c>
      <c r="L394" s="24">
        <f t="shared" si="445"/>
        <v>35317.754358169841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H'!$B$264:$AV$384, 40)</f>
        <v>102.84095796770031</v>
      </c>
      <c r="S394" s="46">
        <f>VLOOKUP(I394, '[1]Lapse Rates'!$A$4:$F$24, 5)</f>
        <v>3.3283375800000001E-2</v>
      </c>
      <c r="T394" s="33">
        <f t="shared" si="455"/>
        <v>0.43964980592434144</v>
      </c>
      <c r="U394" s="33">
        <f t="shared" si="446"/>
        <v>4.5214007211572795E-2</v>
      </c>
      <c r="V394" s="39">
        <f t="shared" si="441"/>
        <v>1.4633029710976924E-2</v>
      </c>
      <c r="W394" s="32">
        <f t="shared" si="447"/>
        <v>0.37980276900179172</v>
      </c>
      <c r="X394" s="31"/>
      <c r="Y394" s="5">
        <f t="shared" si="452"/>
        <v>0</v>
      </c>
      <c r="Z394" s="5">
        <f t="shared" si="452"/>
        <v>2.6476986297201024</v>
      </c>
      <c r="AA394" s="5">
        <f t="shared" si="448"/>
        <v>0</v>
      </c>
      <c r="AB394" s="5">
        <f t="shared" si="433"/>
        <v>2.2872824177318001</v>
      </c>
      <c r="AC394" s="32"/>
      <c r="AD394" s="5">
        <f t="shared" si="453"/>
        <v>121327.27683160426</v>
      </c>
      <c r="AE394" s="5">
        <f t="shared" si="435"/>
        <v>-1213.2727683160426</v>
      </c>
      <c r="AF394" s="5">
        <f t="shared" si="435"/>
        <v>-13413.780900158003</v>
      </c>
      <c r="AG394" s="5">
        <f t="shared" si="456"/>
        <v>-27229.186349018273</v>
      </c>
      <c r="AH394" s="5">
        <f t="shared" si="457"/>
        <v>79471.03681411194</v>
      </c>
      <c r="AI394" s="42">
        <f t="shared" si="451"/>
        <v>0</v>
      </c>
      <c r="AJ394" s="42">
        <f t="shared" si="454"/>
        <v>11783.44353784415</v>
      </c>
      <c r="AK394" s="42">
        <f t="shared" si="458"/>
        <v>91254.480351956096</v>
      </c>
    </row>
    <row r="395" spans="1:37" ht="15" x14ac:dyDescent="0.2">
      <c r="I395" s="2">
        <f t="shared" si="438"/>
        <v>20</v>
      </c>
      <c r="J395" s="11">
        <f t="shared" si="428"/>
        <v>319448.11026649439</v>
      </c>
      <c r="K395" s="11">
        <f t="shared" si="439"/>
        <v>3194.481102664944</v>
      </c>
      <c r="L395" s="24">
        <f t="shared" si="445"/>
        <v>35317.754358169841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H'!$B$264:$AV$384, 40)</f>
        <v>114.55458337896685</v>
      </c>
      <c r="S395" s="46">
        <f>VLOOKUP(I395, '[1]Lapse Rates'!$A$4:$F$24, 5)</f>
        <v>0</v>
      </c>
      <c r="T395" s="33">
        <f t="shared" si="455"/>
        <v>0.37980276900179172</v>
      </c>
      <c r="U395" s="33">
        <f t="shared" si="446"/>
        <v>4.3508147969178242E-2</v>
      </c>
      <c r="V395" s="39">
        <f t="shared" si="441"/>
        <v>0</v>
      </c>
      <c r="W395" s="32">
        <f t="shared" si="447"/>
        <v>0.33629462103261348</v>
      </c>
      <c r="X395" s="31"/>
      <c r="Y395" s="5">
        <f t="shared" si="452"/>
        <v>0</v>
      </c>
      <c r="Z395" s="5">
        <f t="shared" si="452"/>
        <v>2.2872824177318001</v>
      </c>
      <c r="AA395" s="5">
        <f t="shared" si="448"/>
        <v>0</v>
      </c>
      <c r="AB395" s="5">
        <f t="shared" si="433"/>
        <v>2.0252637332984977</v>
      </c>
      <c r="AC395" s="32"/>
      <c r="AD395" s="5">
        <f>$W395*J395</f>
        <v>107428.68118165525</v>
      </c>
      <c r="AE395" s="5">
        <f t="shared" si="435"/>
        <v>-1074.2868118165527</v>
      </c>
      <c r="AF395" s="5">
        <f t="shared" si="435"/>
        <v>-11877.170817603659</v>
      </c>
      <c r="AG395" s="5">
        <f t="shared" si="456"/>
        <v>-26201.868443330244</v>
      </c>
      <c r="AH395" s="5">
        <f t="shared" si="457"/>
        <v>68275.355108904798</v>
      </c>
      <c r="AI395" s="42">
        <f t="shared" si="451"/>
        <v>0</v>
      </c>
      <c r="AJ395" s="42">
        <f t="shared" si="454"/>
        <v>10433.590470086358</v>
      </c>
      <c r="AK395" s="42">
        <f t="shared" si="458"/>
        <v>78708.945578991159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4857061.828482748</v>
      </c>
      <c r="AE398" s="21">
        <f t="shared" ref="AE398:AK398" si="459">SUM(AE375:AE395)</f>
        <v>-170020.66803800399</v>
      </c>
      <c r="AF398" s="21">
        <f t="shared" si="459"/>
        <v>-511916.71167379222</v>
      </c>
      <c r="AG398" s="21">
        <f t="shared" si="459"/>
        <v>-378596.81946443376</v>
      </c>
      <c r="AH398" s="21">
        <f t="shared" si="459"/>
        <v>3796527.6293065175</v>
      </c>
      <c r="AI398" s="21">
        <f t="shared" si="459"/>
        <v>0</v>
      </c>
      <c r="AJ398" s="21">
        <f t="shared" si="459"/>
        <v>441004.80603068467</v>
      </c>
      <c r="AK398" s="21">
        <f t="shared" si="459"/>
        <v>4237532.4353372026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2540682.8605819386</v>
      </c>
      <c r="AE400" s="21">
        <f t="shared" ref="AE400:AK400" si="460">AE375+NPV($D$6,AE376:AE395)</f>
        <v>-147136.92149705181</v>
      </c>
      <c r="AF400" s="21">
        <f t="shared" si="460"/>
        <v>-258917.08101273177</v>
      </c>
      <c r="AG400" s="21">
        <f t="shared" si="460"/>
        <v>-137247.8754359255</v>
      </c>
      <c r="AH400" s="21">
        <f t="shared" si="460"/>
        <v>1997380.9826362294</v>
      </c>
      <c r="AI400" s="21">
        <f t="shared" si="460"/>
        <v>0</v>
      </c>
      <c r="AJ400" s="21">
        <f t="shared" si="460"/>
        <v>216008.3919806203</v>
      </c>
      <c r="AK400" s="21">
        <f t="shared" si="460"/>
        <v>2213389.3746168492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3678687.8929228527</v>
      </c>
      <c r="AE402" s="21">
        <f t="shared" ref="AE402:AK402" si="461">AE375+NPV($D$7,AE376:AE395)</f>
        <v>-158347.09901689738</v>
      </c>
      <c r="AF402" s="21">
        <f t="shared" si="461"/>
        <v>-382855.29921884218</v>
      </c>
      <c r="AG402" s="21">
        <f t="shared" si="461"/>
        <v>-248630.47094706976</v>
      </c>
      <c r="AH402" s="21">
        <f t="shared" si="461"/>
        <v>2888855.0237400429</v>
      </c>
      <c r="AI402" s="21">
        <f t="shared" si="461"/>
        <v>0</v>
      </c>
      <c r="AJ402" s="21">
        <f t="shared" si="461"/>
        <v>326549.18663948687</v>
      </c>
      <c r="AK402" s="21">
        <f t="shared" si="461"/>
        <v>3215404.2103795297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330381.90366920142</v>
      </c>
    </row>
    <row r="405" spans="1:39" ht="15" x14ac:dyDescent="0.2">
      <c r="G405" s="58" t="s">
        <v>122</v>
      </c>
      <c r="H405" s="57"/>
      <c r="I405" s="57"/>
      <c r="J405" s="11">
        <f>H$404</f>
        <v>330381.90366920142</v>
      </c>
      <c r="K405" s="11">
        <f>J405*$C$10</f>
        <v>132152.76146768057</v>
      </c>
      <c r="L405" s="24">
        <f>$C$414</f>
        <v>46245.172680758216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330381.90366920142</v>
      </c>
      <c r="AE405" s="5">
        <f>-$W405*K405</f>
        <v>-132152.76146768057</v>
      </c>
      <c r="AF405" s="5">
        <f>-$W405*L405</f>
        <v>-46245.172680758216</v>
      </c>
      <c r="AG405" s="5"/>
      <c r="AH405" s="5">
        <f>SUM(AD405:AG405)</f>
        <v>151983.96952076262</v>
      </c>
      <c r="AI405" s="42">
        <f>Y405-AA405</f>
        <v>0</v>
      </c>
      <c r="AJ405" s="42"/>
      <c r="AK405" s="42">
        <f>SUM(AH405:AJ405)</f>
        <v>151983.96952076262</v>
      </c>
      <c r="AL405" s="6" t="s">
        <v>39</v>
      </c>
      <c r="AM405" s="36">
        <f>AK432</f>
        <v>3191762.7350956094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330381.90366920142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H'!$B$264:$AV$384, 43)</f>
        <v>19.492916969114638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1.9492916969114638E-2</v>
      </c>
      <c r="V406" s="39">
        <f>MIN(S406*T406,T406-U406)</f>
        <v>2.3220462500000002E-3</v>
      </c>
      <c r="W406" s="32">
        <f>T406-SUM(U406:V406)</f>
        <v>0.97818503678088531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5.8909139651551579</v>
      </c>
      <c r="AC406" s="32"/>
      <c r="AD406" s="5">
        <f t="shared" ref="AD406:AD408" si="470">$W406*J406</f>
        <v>323174.63459239667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-11739.199893392939</v>
      </c>
      <c r="AH406" s="5">
        <f t="shared" ref="AH406:AH414" si="472">SUM(AD406:AG406)</f>
        <v>311435.43469900376</v>
      </c>
      <c r="AI406" s="42">
        <f>-M406*$W405*(N406-N405)/1000</f>
        <v>0</v>
      </c>
      <c r="AJ406" s="42">
        <f>$D$6*SUM(Y406:Z406,AD406:AE406)</f>
        <v>31704.022440163117</v>
      </c>
      <c r="AK406" s="42">
        <f t="shared" ref="AK406" si="473">SUM(AH406:AJ406)</f>
        <v>343139.45713916689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330381.90366920142</v>
      </c>
      <c r="K407" s="11">
        <f t="shared" ref="K407:K425" si="475">J407*$C$11</f>
        <v>3303.8190366920144</v>
      </c>
      <c r="L407" s="24">
        <f>$C$415</f>
        <v>36333.715570682172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H'!$B$264:$AV$384, 43)</f>
        <v>21.214531868147184</v>
      </c>
      <c r="S407" s="46">
        <f>VLOOKUP(I407, '[1]Lapse Rates'!$A$4:$F$24, 5)</f>
        <v>2.1348066000000001E-3</v>
      </c>
      <c r="T407" s="33">
        <f t="shared" ref="T407:T409" si="476">W406</f>
        <v>0.97818503678088531</v>
      </c>
      <c r="U407" s="33">
        <f>T407*R407/1000</f>
        <v>2.0751737635732816E-2</v>
      </c>
      <c r="V407" s="39">
        <f t="shared" ref="V407:V425" si="477">MIN(S407*T407,T407-U407)</f>
        <v>2.0882358725410771E-3</v>
      </c>
      <c r="W407" s="32">
        <f>T407-SUM(U407:V407)</f>
        <v>0.95534506327261137</v>
      </c>
      <c r="X407" s="32"/>
      <c r="Y407" s="5">
        <f t="shared" ref="Y407:Z422" si="478">AA406</f>
        <v>0</v>
      </c>
      <c r="Z407" s="5">
        <f t="shared" si="478"/>
        <v>5.8909139651551579</v>
      </c>
      <c r="AA407" s="5">
        <f>O407*W407</f>
        <v>0</v>
      </c>
      <c r="AB407" s="5">
        <f t="shared" si="469"/>
        <v>5.7533650210960143</v>
      </c>
      <c r="AC407" s="32"/>
      <c r="AD407" s="5">
        <f t="shared" si="470"/>
        <v>315628.72066497902</v>
      </c>
      <c r="AE407" s="5">
        <f t="shared" si="471"/>
        <v>-3156.2872066497903</v>
      </c>
      <c r="AF407" s="5">
        <f t="shared" si="471"/>
        <v>-34711.235800802424</v>
      </c>
      <c r="AG407" s="5">
        <f t="shared" ref="AG407:AG410" si="479">-U407*M407</f>
        <v>-12497.298204629738</v>
      </c>
      <c r="AH407" s="5">
        <f t="shared" si="472"/>
        <v>265263.89945289708</v>
      </c>
      <c r="AI407" s="42">
        <f>-M407*($W406*N407-$W405*N406)/1000</f>
        <v>0</v>
      </c>
      <c r="AJ407" s="42">
        <f t="shared" ref="AJ407:AJ408" si="480">$D$6*SUM(Y407:Z407,AD407:AE407)</f>
        <v>30654.123620922084</v>
      </c>
      <c r="AK407" s="42">
        <f>SUM(AH407:AJ407)</f>
        <v>295918.02307381917</v>
      </c>
      <c r="AL407" s="48" t="s">
        <v>59</v>
      </c>
      <c r="AM407" s="54">
        <f>AK432/AD432</f>
        <v>0.86765306436458678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330381.90366920142</v>
      </c>
      <c r="K408" s="11">
        <f t="shared" si="475"/>
        <v>3303.8190366920144</v>
      </c>
      <c r="L408" s="24">
        <f t="shared" ref="L408:L425" si="481">$C$415</f>
        <v>36333.715570682172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H'!$B$264:$AV$384, 43)</f>
        <v>23.029322663736988</v>
      </c>
      <c r="S408" s="46">
        <f>VLOOKUP(I408, '[1]Lapse Rates'!$A$4:$F$24, 5)</f>
        <v>2.1304430000000001E-3</v>
      </c>
      <c r="T408" s="33">
        <f t="shared" si="476"/>
        <v>0.95534506327261137</v>
      </c>
      <c r="U408" s="33">
        <f t="shared" ref="U408:U425" si="482">T408*R408/1000</f>
        <v>2.2000949717313194E-2</v>
      </c>
      <c r="V408" s="39">
        <f t="shared" si="477"/>
        <v>2.0353082026336919E-3</v>
      </c>
      <c r="W408" s="32">
        <f t="shared" ref="W408:W425" si="483">T408-SUM(U408:V408)</f>
        <v>0.93130880535266447</v>
      </c>
      <c r="X408" s="32"/>
      <c r="Y408" s="5">
        <f t="shared" si="478"/>
        <v>0</v>
      </c>
      <c r="Z408" s="5">
        <f t="shared" si="478"/>
        <v>5.7533650210960143</v>
      </c>
      <c r="AA408" s="5">
        <f t="shared" ref="AA408:AA425" si="484">O408*W408</f>
        <v>0</v>
      </c>
      <c r="AB408" s="5">
        <f t="shared" si="469"/>
        <v>5.6086117053872977</v>
      </c>
      <c r="AC408" s="32"/>
      <c r="AD408" s="5">
        <f t="shared" si="470"/>
        <v>307687.57601630304</v>
      </c>
      <c r="AE408" s="5">
        <f t="shared" si="471"/>
        <v>-3076.8757601630305</v>
      </c>
      <c r="AF408" s="5">
        <f>-$W408*L408</f>
        <v>-33837.909242155518</v>
      </c>
      <c r="AG408" s="5">
        <f t="shared" si="479"/>
        <v>-13249.609947307807</v>
      </c>
      <c r="AH408" s="5">
        <f t="shared" si="472"/>
        <v>257523.18106667674</v>
      </c>
      <c r="AI408" s="42">
        <f>-M408*($W407*N408-$W406*N407)/1000</f>
        <v>0</v>
      </c>
      <c r="AJ408" s="42">
        <f t="shared" si="480"/>
        <v>29882.874100235906</v>
      </c>
      <c r="AK408" s="42">
        <f t="shared" ref="AK408:AK415" si="485">SUM(AH408:AJ408)</f>
        <v>287406.05516691267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330381.90366920142</v>
      </c>
      <c r="K409" s="11">
        <f t="shared" si="475"/>
        <v>3303.8190366920144</v>
      </c>
      <c r="L409" s="24">
        <f t="shared" si="481"/>
        <v>36333.715570682172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H'!$B$264:$AV$384, 43)</f>
        <v>24.934133590898924</v>
      </c>
      <c r="S409" s="46">
        <f>VLOOKUP(I409, '[1]Lapse Rates'!$A$4:$F$24, 5)</f>
        <v>1.8971547999999999E-3</v>
      </c>
      <c r="T409" s="33">
        <f t="shared" si="476"/>
        <v>0.93130880535266447</v>
      </c>
      <c r="U409" s="33">
        <f t="shared" si="482"/>
        <v>2.3221378167043821E-2</v>
      </c>
      <c r="V409" s="39">
        <f t="shared" si="477"/>
        <v>1.766836970357073E-3</v>
      </c>
      <c r="W409" s="32">
        <f t="shared" si="483"/>
        <v>0.90632059021526357</v>
      </c>
      <c r="X409" s="32"/>
      <c r="Y409" s="5">
        <f>AA408</f>
        <v>0</v>
      </c>
      <c r="Z409" s="5">
        <f t="shared" si="478"/>
        <v>5.6086117053872977</v>
      </c>
      <c r="AA409" s="5">
        <f t="shared" si="484"/>
        <v>0</v>
      </c>
      <c r="AB409" s="5">
        <f t="shared" si="469"/>
        <v>5.45812542724748</v>
      </c>
      <c r="AC409" s="32"/>
      <c r="AD409" s="5">
        <f>$W409*J409</f>
        <v>299431.92192991299</v>
      </c>
      <c r="AE409" s="5">
        <f t="shared" si="471"/>
        <v>-2994.3192192991301</v>
      </c>
      <c r="AF409" s="5">
        <f t="shared" si="471"/>
        <v>-32929.99454073418</v>
      </c>
      <c r="AG409" s="5">
        <f t="shared" si="479"/>
        <v>-13984.587352160634</v>
      </c>
      <c r="AH409" s="5">
        <f t="shared" si="472"/>
        <v>249523.02081771908</v>
      </c>
      <c r="AI409" s="42">
        <f t="shared" ref="AI409:AI425" si="487">-M409*($W408*N409-$W407*N408)/1000</f>
        <v>0</v>
      </c>
      <c r="AJ409" s="42">
        <f>$D$6*SUM(Y409:Z409,AD409:AE409)</f>
        <v>29081.079030719517</v>
      </c>
      <c r="AK409" s="42">
        <f t="shared" si="485"/>
        <v>278604.09984843858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330381.90366920142</v>
      </c>
      <c r="K410" s="11">
        <f t="shared" si="475"/>
        <v>3303.8190366920144</v>
      </c>
      <c r="L410" s="24">
        <f t="shared" si="481"/>
        <v>36333.715570682172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H'!$B$264:$AV$384, 43)</f>
        <v>27.063052773092167</v>
      </c>
      <c r="S410" s="46">
        <f>VLOOKUP(I410, '[1]Lapse Rates'!$A$4:$F$24, 5)</f>
        <v>1.8563969E-3</v>
      </c>
      <c r="T410" s="33">
        <f>W409</f>
        <v>0.90632059021526357</v>
      </c>
      <c r="U410" s="33">
        <f t="shared" si="482"/>
        <v>2.452780196233572E-2</v>
      </c>
      <c r="V410" s="39">
        <f t="shared" si="477"/>
        <v>1.6824907340817856E-3</v>
      </c>
      <c r="W410" s="32">
        <f t="shared" si="483"/>
        <v>0.88011029751884606</v>
      </c>
      <c r="X410" s="32"/>
      <c r="Y410" s="5">
        <f t="shared" ref="Y410:Z425" si="488">AA409</f>
        <v>0</v>
      </c>
      <c r="Z410" s="5">
        <f t="shared" si="478"/>
        <v>5.45812542724748</v>
      </c>
      <c r="AA410" s="5">
        <f t="shared" si="484"/>
        <v>0</v>
      </c>
      <c r="AB410" s="5">
        <f t="shared" si="469"/>
        <v>5.3002794436447713</v>
      </c>
      <c r="AC410" s="32"/>
      <c r="AD410" s="5">
        <f t="shared" ref="AD410:AD424" si="489">$W410*J410</f>
        <v>290772.5155331436</v>
      </c>
      <c r="AE410" s="5">
        <f t="shared" si="471"/>
        <v>-2907.7251553314363</v>
      </c>
      <c r="AF410" s="5">
        <f t="shared" si="471"/>
        <v>-31977.677220878217</v>
      </c>
      <c r="AG410" s="5">
        <f t="shared" si="479"/>
        <v>-14771.353647975478</v>
      </c>
      <c r="AH410" s="5">
        <f t="shared" si="472"/>
        <v>241115.75950895846</v>
      </c>
      <c r="AI410" s="42">
        <f t="shared" si="487"/>
        <v>0</v>
      </c>
      <c r="AJ410" s="42">
        <f t="shared" ref="AJ410:AJ425" si="490">$D$6*SUM(Y410:Z410,AD410:AE410)</f>
        <v>28240.071378167788</v>
      </c>
      <c r="AK410" s="42">
        <f t="shared" si="485"/>
        <v>269355.83088712627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330381.90366920142</v>
      </c>
      <c r="K411" s="11">
        <f t="shared" si="475"/>
        <v>3303.8190366920144</v>
      </c>
      <c r="L411" s="24">
        <f t="shared" si="481"/>
        <v>36333.715570682172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H'!$B$264:$AV$384, 43)</f>
        <v>29.758895743852769</v>
      </c>
      <c r="S411" s="46">
        <f>VLOOKUP(I411, '[1]Lapse Rates'!$A$4:$F$24, 5)</f>
        <v>1.7512077999999999E-3</v>
      </c>
      <c r="T411" s="33">
        <f t="shared" ref="T411:T425" si="491">W410</f>
        <v>0.88011029751884606</v>
      </c>
      <c r="U411" s="33">
        <f t="shared" si="482"/>
        <v>2.6191110586954582E-2</v>
      </c>
      <c r="V411" s="39">
        <f t="shared" si="477"/>
        <v>1.5412560178753238E-3</v>
      </c>
      <c r="W411" s="32">
        <f t="shared" si="483"/>
        <v>0.85237793091401615</v>
      </c>
      <c r="X411" s="32"/>
      <c r="Y411" s="5">
        <f t="shared" si="488"/>
        <v>0</v>
      </c>
      <c r="Z411" s="5">
        <f t="shared" si="478"/>
        <v>5.3002794436447713</v>
      </c>
      <c r="AA411" s="5">
        <f t="shared" si="484"/>
        <v>0</v>
      </c>
      <c r="AB411" s="5">
        <f t="shared" si="469"/>
        <v>5.1332670895641703</v>
      </c>
      <c r="AC411" s="32"/>
      <c r="AD411" s="5">
        <f t="shared" si="489"/>
        <v>281610.24346098769</v>
      </c>
      <c r="AE411" s="5">
        <f t="shared" si="471"/>
        <v>-2816.102434609877</v>
      </c>
      <c r="AF411" s="5">
        <f t="shared" si="471"/>
        <v>-30970.05730055644</v>
      </c>
      <c r="AG411" s="5">
        <f>-U411*M411</f>
        <v>-15773.04633767107</v>
      </c>
      <c r="AH411" s="5">
        <f t="shared" si="472"/>
        <v>232051.03738815026</v>
      </c>
      <c r="AI411" s="42">
        <f t="shared" si="487"/>
        <v>0</v>
      </c>
      <c r="AJ411" s="42">
        <f t="shared" si="490"/>
        <v>27350.225192101083</v>
      </c>
      <c r="AK411" s="42">
        <f t="shared" si="485"/>
        <v>259401.26258025135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330381.90366920142</v>
      </c>
      <c r="K412" s="11">
        <f t="shared" si="475"/>
        <v>3303.8190366920144</v>
      </c>
      <c r="L412" s="24">
        <f t="shared" si="481"/>
        <v>36333.715570682172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H'!$B$264:$AV$384, 43)</f>
        <v>32.50004120242842</v>
      </c>
      <c r="S412" s="46">
        <f>VLOOKUP(I412, '[1]Lapse Rates'!$A$4:$F$24, 5)</f>
        <v>1.6267663999999999E-3</v>
      </c>
      <c r="T412" s="33">
        <f t="shared" si="491"/>
        <v>0.85237793091401615</v>
      </c>
      <c r="U412" s="33">
        <f t="shared" si="482"/>
        <v>2.770231787474621E-2</v>
      </c>
      <c r="V412" s="39">
        <f t="shared" si="477"/>
        <v>1.3866197781124427E-3</v>
      </c>
      <c r="W412" s="32">
        <f t="shared" si="483"/>
        <v>0.82328899326115745</v>
      </c>
      <c r="X412" s="32"/>
      <c r="Y412" s="5">
        <f t="shared" si="488"/>
        <v>0</v>
      </c>
      <c r="Z412" s="5">
        <f t="shared" si="478"/>
        <v>5.1332670895641703</v>
      </c>
      <c r="AA412" s="5">
        <f t="shared" si="484"/>
        <v>0</v>
      </c>
      <c r="AB412" s="5">
        <f t="shared" si="469"/>
        <v>4.9580850712267361</v>
      </c>
      <c r="AC412" s="32"/>
      <c r="AD412" s="5">
        <f t="shared" si="489"/>
        <v>271999.78486352152</v>
      </c>
      <c r="AE412" s="5">
        <f t="shared" si="471"/>
        <v>-2719.9978486352156</v>
      </c>
      <c r="AF412" s="5">
        <f t="shared" si="471"/>
        <v>-29913.148113624167</v>
      </c>
      <c r="AG412" s="5">
        <f t="shared" ref="AG412:AG425" si="492">-U412*M412</f>
        <v>-16683.139191390535</v>
      </c>
      <c r="AH412" s="5">
        <f t="shared" si="472"/>
        <v>222683.49970987163</v>
      </c>
      <c r="AI412" s="42">
        <f t="shared" si="487"/>
        <v>0</v>
      </c>
      <c r="AJ412" s="42">
        <f t="shared" si="490"/>
        <v>26416.850679661835</v>
      </c>
      <c r="AK412" s="42">
        <f t="shared" si="485"/>
        <v>249100.35038953347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330381.90366920142</v>
      </c>
      <c r="K413" s="11">
        <f t="shared" si="475"/>
        <v>3303.8190366920144</v>
      </c>
      <c r="L413" s="24">
        <f t="shared" si="481"/>
        <v>36333.715570682172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H'!$B$264:$AV$384, 43)</f>
        <v>35.642071677219732</v>
      </c>
      <c r="S413" s="46">
        <f>VLOOKUP(I413, '[1]Lapse Rates'!$A$4:$F$24, 5)</f>
        <v>1.427546E-3</v>
      </c>
      <c r="T413" s="33">
        <f t="shared" si="491"/>
        <v>0.82328899326115745</v>
      </c>
      <c r="U413" s="33">
        <f t="shared" si="482"/>
        <v>2.9343725308880249E-2</v>
      </c>
      <c r="V413" s="39">
        <f t="shared" si="477"/>
        <v>1.1752829091739923E-3</v>
      </c>
      <c r="W413" s="32">
        <f t="shared" si="483"/>
        <v>0.79276998504310325</v>
      </c>
      <c r="X413" s="32"/>
      <c r="Y413" s="5">
        <f t="shared" si="488"/>
        <v>0</v>
      </c>
      <c r="Z413" s="5">
        <f t="shared" si="478"/>
        <v>4.9580850712267361</v>
      </c>
      <c r="AA413" s="5">
        <f t="shared" si="484"/>
        <v>0</v>
      </c>
      <c r="AB413" s="5">
        <f t="shared" si="469"/>
        <v>4.7742907532252303</v>
      </c>
      <c r="AC413" s="32"/>
      <c r="AD413" s="5">
        <f t="shared" si="489"/>
        <v>261916.8568303448</v>
      </c>
      <c r="AE413" s="5">
        <f t="shared" si="471"/>
        <v>-2619.168568303448</v>
      </c>
      <c r="AF413" s="5">
        <f t="shared" si="471"/>
        <v>-28804.279149530073</v>
      </c>
      <c r="AG413" s="5">
        <f t="shared" si="492"/>
        <v>-17671.642349041642</v>
      </c>
      <c r="AH413" s="5">
        <f t="shared" si="472"/>
        <v>212821.76676346961</v>
      </c>
      <c r="AI413" s="42">
        <f t="shared" si="487"/>
        <v>0</v>
      </c>
      <c r="AJ413" s="42">
        <f t="shared" si="490"/>
        <v>25437.589606651745</v>
      </c>
      <c r="AK413" s="42">
        <f t="shared" si="485"/>
        <v>238259.35637012136</v>
      </c>
    </row>
    <row r="414" spans="1:39" ht="15" x14ac:dyDescent="0.2">
      <c r="A414" s="12"/>
      <c r="B414" s="13">
        <v>1</v>
      </c>
      <c r="C414" s="10">
        <f>$H$404*0.14+$B$417</f>
        <v>46245.172680758216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330381.90366920142</v>
      </c>
      <c r="K414" s="11">
        <f t="shared" si="475"/>
        <v>3303.8190366920144</v>
      </c>
      <c r="L414" s="24">
        <f t="shared" si="481"/>
        <v>36333.715570682172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H'!$B$264:$AV$384, 43)</f>
        <v>39.242823422267399</v>
      </c>
      <c r="S414" s="46">
        <f>VLOOKUP(I414, '[1]Lapse Rates'!$A$4:$F$24, 5)</f>
        <v>1.4710299999999999E-3</v>
      </c>
      <c r="T414" s="33">
        <f t="shared" si="491"/>
        <v>0.79276998504310325</v>
      </c>
      <c r="U414" s="33">
        <f t="shared" si="482"/>
        <v>3.111053253752007E-2</v>
      </c>
      <c r="V414" s="39">
        <f t="shared" si="477"/>
        <v>1.166188431097956E-3</v>
      </c>
      <c r="W414" s="32">
        <f t="shared" si="483"/>
        <v>0.76049326407448525</v>
      </c>
      <c r="X414" s="32"/>
      <c r="Y414" s="5">
        <f t="shared" si="488"/>
        <v>0</v>
      </c>
      <c r="Z414" s="5">
        <f t="shared" si="478"/>
        <v>4.7742907532252303</v>
      </c>
      <c r="AA414" s="5">
        <f t="shared" si="484"/>
        <v>0</v>
      </c>
      <c r="AB414" s="5">
        <f t="shared" si="469"/>
        <v>4.5799109793031318</v>
      </c>
      <c r="AC414" s="32"/>
      <c r="AD414" s="5">
        <f t="shared" si="489"/>
        <v>251253.21231253314</v>
      </c>
      <c r="AE414" s="5">
        <f t="shared" si="471"/>
        <v>-2512.5321231253315</v>
      </c>
      <c r="AF414" s="5">
        <f t="shared" si="471"/>
        <v>-27631.545950302036</v>
      </c>
      <c r="AG414" s="5">
        <f t="shared" si="492"/>
        <v>-18735.664899538173</v>
      </c>
      <c r="AH414" s="5">
        <f t="shared" si="472"/>
        <v>202373.46933956759</v>
      </c>
      <c r="AI414" s="42">
        <f t="shared" si="487"/>
        <v>0</v>
      </c>
      <c r="AJ414" s="42">
        <f t="shared" si="490"/>
        <v>24401.929084503801</v>
      </c>
      <c r="AK414" s="42">
        <f t="shared" si="485"/>
        <v>226775.39842407138</v>
      </c>
    </row>
    <row r="415" spans="1:39" ht="15" x14ac:dyDescent="0.2">
      <c r="A415" s="12"/>
      <c r="B415" s="70" t="s">
        <v>49</v>
      </c>
      <c r="C415" s="10">
        <f>$H$404*0.11+$B$417</f>
        <v>36333.715570682172</v>
      </c>
      <c r="D415" s="1"/>
      <c r="E415" s="1"/>
      <c r="F415" s="1"/>
      <c r="I415" s="2">
        <f t="shared" si="474"/>
        <v>10</v>
      </c>
      <c r="J415" s="11">
        <f t="shared" si="464"/>
        <v>330381.90366920142</v>
      </c>
      <c r="K415" s="11">
        <f t="shared" si="475"/>
        <v>3303.8190366920144</v>
      </c>
      <c r="L415" s="24">
        <f t="shared" si="481"/>
        <v>36333.715570682172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H'!$B$264:$AV$384, 43)</f>
        <v>43.512879138425681</v>
      </c>
      <c r="S415" s="46">
        <f>VLOOKUP(I415, '[1]Lapse Rates'!$A$4:$F$24, 5)</f>
        <v>1.273365E-3</v>
      </c>
      <c r="T415" s="33">
        <f t="shared" si="491"/>
        <v>0.76049326407448525</v>
      </c>
      <c r="U415" s="33">
        <f t="shared" si="482"/>
        <v>3.3091251485259925E-2</v>
      </c>
      <c r="V415" s="39">
        <f t="shared" si="477"/>
        <v>9.6838550520820697E-4</v>
      </c>
      <c r="W415" s="32">
        <f t="shared" si="483"/>
        <v>0.72643362708401715</v>
      </c>
      <c r="X415" s="32"/>
      <c r="Y415" s="5">
        <f t="shared" si="488"/>
        <v>0</v>
      </c>
      <c r="Z415" s="5">
        <f t="shared" si="478"/>
        <v>4.5799109793031318</v>
      </c>
      <c r="AA415" s="5">
        <f t="shared" si="484"/>
        <v>0</v>
      </c>
      <c r="AB415" s="5">
        <f t="shared" si="469"/>
        <v>4.3747939680518053</v>
      </c>
      <c r="AC415" s="32"/>
      <c r="AD415" s="5">
        <f t="shared" si="489"/>
        <v>240000.52460534035</v>
      </c>
      <c r="AE415" s="5">
        <f t="shared" si="471"/>
        <v>-2400.0052460534034</v>
      </c>
      <c r="AF415" s="5">
        <f t="shared" si="471"/>
        <v>-26394.03278744968</v>
      </c>
      <c r="AG415" s="5">
        <f t="shared" si="492"/>
        <v>-19928.5112907166</v>
      </c>
      <c r="AH415" s="5">
        <f>SUM(AD415:AG415)</f>
        <v>191277.97528112069</v>
      </c>
      <c r="AI415" s="42">
        <f t="shared" si="487"/>
        <v>0</v>
      </c>
      <c r="AJ415" s="42">
        <f t="shared" si="490"/>
        <v>23309.060238413123</v>
      </c>
      <c r="AK415" s="42">
        <f t="shared" si="485"/>
        <v>214587.03551953382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330381.90366920142</v>
      </c>
      <c r="K416" s="11">
        <f t="shared" si="475"/>
        <v>3303.8190366920144</v>
      </c>
      <c r="L416" s="24">
        <f t="shared" si="481"/>
        <v>36333.715570682172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H'!$B$264:$AV$384, 43)</f>
        <v>48.397607102928085</v>
      </c>
      <c r="S416" s="46">
        <f>VLOOKUP(I416, '[1]Lapse Rates'!$A$4:$F$24, 5)</f>
        <v>1.2241776999999999E-3</v>
      </c>
      <c r="T416" s="33">
        <f t="shared" si="491"/>
        <v>0.72643362708401715</v>
      </c>
      <c r="U416" s="33">
        <f t="shared" si="482"/>
        <v>3.5157649269967235E-2</v>
      </c>
      <c r="V416" s="39">
        <f t="shared" si="477"/>
        <v>8.8928384680636975E-4</v>
      </c>
      <c r="W416" s="32">
        <f t="shared" si="483"/>
        <v>0.6903866939672435</v>
      </c>
      <c r="X416" s="31"/>
      <c r="Y416" s="5">
        <f t="shared" si="488"/>
        <v>0</v>
      </c>
      <c r="Z416" s="5">
        <f t="shared" si="478"/>
        <v>4.3747939680518053</v>
      </c>
      <c r="AA416" s="5">
        <f t="shared" si="484"/>
        <v>0</v>
      </c>
      <c r="AB416" s="5">
        <f t="shared" si="469"/>
        <v>4.1577088832119911</v>
      </c>
      <c r="AC416" s="32"/>
      <c r="AD416" s="5">
        <f t="shared" si="489"/>
        <v>228091.2702207843</v>
      </c>
      <c r="AE416" s="5">
        <f t="shared" si="471"/>
        <v>-2280.9127022078428</v>
      </c>
      <c r="AF416" s="5">
        <f t="shared" si="471"/>
        <v>-25084.313772389422</v>
      </c>
      <c r="AG416" s="5">
        <f t="shared" si="492"/>
        <v>-21172.955962203097</v>
      </c>
      <c r="AH416" s="5">
        <f t="shared" ref="AH416:AH425" si="493">SUM(AD416:AG416)</f>
        <v>179553.08778398394</v>
      </c>
      <c r="AI416" s="42">
        <f t="shared" si="487"/>
        <v>0</v>
      </c>
      <c r="AJ416" s="42">
        <f t="shared" si="490"/>
        <v>22152.425239860619</v>
      </c>
      <c r="AK416" s="42">
        <f t="shared" ref="AK416:AK425" si="494">SUM(AH416:AJ416)</f>
        <v>201705.51302384457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330381.90366920142</v>
      </c>
      <c r="K417" s="11">
        <f t="shared" si="475"/>
        <v>3303.8190366920144</v>
      </c>
      <c r="L417" s="24">
        <f t="shared" si="481"/>
        <v>36333.715570682172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H'!$B$264:$AV$384, 43)</f>
        <v>53.958677128709844</v>
      </c>
      <c r="S417" s="46">
        <f>VLOOKUP(I417, '[1]Lapse Rates'!$A$4:$F$24, 5)</f>
        <v>1.0124068E-3</v>
      </c>
      <c r="T417" s="33">
        <f t="shared" si="491"/>
        <v>0.6903866939672435</v>
      </c>
      <c r="U417" s="33">
        <f t="shared" si="482"/>
        <v>3.7252352713735899E-2</v>
      </c>
      <c r="V417" s="39">
        <f t="shared" si="477"/>
        <v>6.9895218360195631E-4</v>
      </c>
      <c r="W417" s="32">
        <f t="shared" si="483"/>
        <v>0.65243538906990561</v>
      </c>
      <c r="X417" s="31"/>
      <c r="Y417" s="5">
        <f t="shared" si="488"/>
        <v>0</v>
      </c>
      <c r="Z417" s="5">
        <f t="shared" si="478"/>
        <v>4.1577088832119911</v>
      </c>
      <c r="AA417" s="5">
        <f t="shared" si="484"/>
        <v>0</v>
      </c>
      <c r="AB417" s="5">
        <f t="shared" si="469"/>
        <v>3.9291551192418019</v>
      </c>
      <c r="AC417" s="32"/>
      <c r="AD417" s="5">
        <f t="shared" si="489"/>
        <v>215552.8458620715</v>
      </c>
      <c r="AE417" s="5">
        <f t="shared" si="471"/>
        <v>-2155.5284586207154</v>
      </c>
      <c r="AF417" s="5">
        <f t="shared" si="471"/>
        <v>-23705.401854713309</v>
      </c>
      <c r="AG417" s="5">
        <f t="shared" si="492"/>
        <v>-22434.447122440455</v>
      </c>
      <c r="AH417" s="5">
        <f t="shared" si="493"/>
        <v>167257.46842629701</v>
      </c>
      <c r="AI417" s="42">
        <f t="shared" si="487"/>
        <v>0</v>
      </c>
      <c r="AJ417" s="42">
        <f t="shared" si="490"/>
        <v>20934.684708519966</v>
      </c>
      <c r="AK417" s="42">
        <f t="shared" si="494"/>
        <v>188192.15313481697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330381.90366920142</v>
      </c>
      <c r="K418" s="11">
        <f t="shared" si="475"/>
        <v>3303.8190366920144</v>
      </c>
      <c r="L418" s="24">
        <f t="shared" si="481"/>
        <v>36333.715570682172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H'!$B$264:$AV$384, 43)</f>
        <v>60.327200319839292</v>
      </c>
      <c r="S418" s="46">
        <f>VLOOKUP(I418, '[1]Lapse Rates'!$A$4:$F$24, 5)</f>
        <v>8.7385670000000003E-4</v>
      </c>
      <c r="T418" s="33">
        <f t="shared" si="491"/>
        <v>0.65243538906990561</v>
      </c>
      <c r="U418" s="33">
        <f t="shared" si="482"/>
        <v>3.9359600412172485E-2</v>
      </c>
      <c r="V418" s="39">
        <f t="shared" si="477"/>
        <v>5.7013503605584379E-4</v>
      </c>
      <c r="W418" s="32">
        <f t="shared" si="483"/>
        <v>0.6125056536216773</v>
      </c>
      <c r="X418" s="31"/>
      <c r="Y418" s="5">
        <f t="shared" si="488"/>
        <v>0</v>
      </c>
      <c r="Z418" s="5">
        <f t="shared" si="478"/>
        <v>3.9291551192418019</v>
      </c>
      <c r="AA418" s="5">
        <f t="shared" si="484"/>
        <v>0</v>
      </c>
      <c r="AB418" s="5">
        <f t="shared" si="469"/>
        <v>3.6886866727492911</v>
      </c>
      <c r="AC418" s="32"/>
      <c r="AD418" s="5">
        <f t="shared" si="489"/>
        <v>202360.78385167825</v>
      </c>
      <c r="AE418" s="5">
        <f t="shared" si="471"/>
        <v>-2023.6078385167825</v>
      </c>
      <c r="AF418" s="5">
        <f t="shared" si="471"/>
        <v>-22254.606204124797</v>
      </c>
      <c r="AG418" s="5">
        <f t="shared" si="492"/>
        <v>-23703.492796622224</v>
      </c>
      <c r="AH418" s="5">
        <f t="shared" si="493"/>
        <v>154379.07701241443</v>
      </c>
      <c r="AI418" s="42">
        <f t="shared" si="487"/>
        <v>0</v>
      </c>
      <c r="AJ418" s="42">
        <f t="shared" si="490"/>
        <v>19653.462417008337</v>
      </c>
      <c r="AK418" s="42">
        <f t="shared" si="494"/>
        <v>174032.53942942276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330381.90366920142</v>
      </c>
      <c r="K419" s="11">
        <f t="shared" si="475"/>
        <v>3303.8190366920144</v>
      </c>
      <c r="L419" s="24">
        <f t="shared" si="481"/>
        <v>36333.715570682172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H'!$B$264:$AV$384, 43)</f>
        <v>67.364963676814682</v>
      </c>
      <c r="S419" s="46">
        <f>VLOOKUP(I419, '[1]Lapse Rates'!$A$4:$F$24, 5)</f>
        <v>8.3940749999999998E-4</v>
      </c>
      <c r="T419" s="33">
        <f t="shared" si="491"/>
        <v>0.6125056536216773</v>
      </c>
      <c r="U419" s="33">
        <f t="shared" si="482"/>
        <v>4.1261421108067929E-2</v>
      </c>
      <c r="V419" s="39">
        <f t="shared" si="477"/>
        <v>5.1414183944243806E-4</v>
      </c>
      <c r="W419" s="32">
        <f t="shared" si="483"/>
        <v>0.57073009067416691</v>
      </c>
      <c r="X419" s="31"/>
      <c r="Y419" s="5">
        <f t="shared" si="488"/>
        <v>0</v>
      </c>
      <c r="Z419" s="5">
        <f t="shared" si="478"/>
        <v>3.6886866727492911</v>
      </c>
      <c r="AA419" s="5">
        <f t="shared" si="484"/>
        <v>0</v>
      </c>
      <c r="AB419" s="5">
        <f t="shared" si="469"/>
        <v>3.4371021177661287</v>
      </c>
      <c r="AC419" s="32"/>
      <c r="AD419" s="5">
        <f t="shared" si="489"/>
        <v>188558.8938382272</v>
      </c>
      <c r="AE419" s="5">
        <f t="shared" si="471"/>
        <v>-1885.5889383822721</v>
      </c>
      <c r="AF419" s="5">
        <f t="shared" si="471"/>
        <v>-20736.744782184825</v>
      </c>
      <c r="AG419" s="5">
        <f t="shared" si="492"/>
        <v>-24848.824372490642</v>
      </c>
      <c r="AH419" s="5">
        <f t="shared" si="493"/>
        <v>141087.73574516946</v>
      </c>
      <c r="AI419" s="42">
        <f t="shared" si="487"/>
        <v>0</v>
      </c>
      <c r="AJ419" s="42">
        <f t="shared" si="490"/>
        <v>18313.013070837384</v>
      </c>
      <c r="AK419" s="42">
        <f t="shared" si="494"/>
        <v>159400.74881600685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330381.90366920142</v>
      </c>
      <c r="K420" s="11">
        <f t="shared" si="475"/>
        <v>3303.8190366920144</v>
      </c>
      <c r="L420" s="24">
        <f t="shared" si="481"/>
        <v>36333.715570682172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H'!$B$264:$AV$384, 43)</f>
        <v>75.101400852699399</v>
      </c>
      <c r="S420" s="46">
        <f>VLOOKUP(I420, '[1]Lapse Rates'!$A$4:$F$24, 5)</f>
        <v>7.2940090000000004E-4</v>
      </c>
      <c r="T420" s="33">
        <f t="shared" si="491"/>
        <v>0.57073009067416691</v>
      </c>
      <c r="U420" s="33">
        <f t="shared" si="482"/>
        <v>4.286262931841809E-2</v>
      </c>
      <c r="V420" s="39">
        <f t="shared" si="477"/>
        <v>4.1629104179481896E-4</v>
      </c>
      <c r="W420" s="32">
        <f t="shared" si="483"/>
        <v>0.52745117031395405</v>
      </c>
      <c r="X420" s="31"/>
      <c r="Y420" s="5">
        <f t="shared" si="488"/>
        <v>0</v>
      </c>
      <c r="Z420" s="5">
        <f t="shared" si="478"/>
        <v>3.4371021177661287</v>
      </c>
      <c r="AA420" s="5">
        <f t="shared" si="484"/>
        <v>0</v>
      </c>
      <c r="AB420" s="5">
        <f t="shared" si="469"/>
        <v>3.1764639084700224</v>
      </c>
      <c r="AC420" s="32"/>
      <c r="AD420" s="5">
        <f t="shared" si="489"/>
        <v>174260.32174087231</v>
      </c>
      <c r="AE420" s="5">
        <f t="shared" si="471"/>
        <v>-1742.6032174087234</v>
      </c>
      <c r="AF420" s="5">
        <f t="shared" si="471"/>
        <v>-19164.260799610645</v>
      </c>
      <c r="AG420" s="5">
        <f t="shared" si="492"/>
        <v>-25813.118391801607</v>
      </c>
      <c r="AH420" s="5">
        <f t="shared" si="493"/>
        <v>127540.33933205134</v>
      </c>
      <c r="AI420" s="42">
        <f t="shared" si="487"/>
        <v>0</v>
      </c>
      <c r="AJ420" s="42">
        <f t="shared" si="490"/>
        <v>16924.325366869532</v>
      </c>
      <c r="AK420" s="42">
        <f t="shared" si="494"/>
        <v>144464.66469892088</v>
      </c>
    </row>
    <row r="421" spans="1:37" ht="15" x14ac:dyDescent="0.2">
      <c r="I421" s="2">
        <f t="shared" si="474"/>
        <v>16</v>
      </c>
      <c r="J421" s="11">
        <f t="shared" si="464"/>
        <v>330381.90366920142</v>
      </c>
      <c r="K421" s="11">
        <f t="shared" si="475"/>
        <v>3303.8190366920144</v>
      </c>
      <c r="L421" s="24">
        <f t="shared" si="481"/>
        <v>36333.715570682172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H'!$B$264:$AV$384, 43)</f>
        <v>83.427891151910927</v>
      </c>
      <c r="S421" s="46">
        <f>VLOOKUP(I421, '[1]Lapse Rates'!$A$4:$F$24, 5)</f>
        <v>6.1234970000000001E-4</v>
      </c>
      <c r="T421" s="33">
        <f t="shared" si="491"/>
        <v>0.52745117031395405</v>
      </c>
      <c r="U421" s="33">
        <f t="shared" si="482"/>
        <v>4.400413882490059E-2</v>
      </c>
      <c r="V421" s="39">
        <f t="shared" si="477"/>
        <v>3.2298456590639868E-4</v>
      </c>
      <c r="W421" s="32">
        <f t="shared" si="483"/>
        <v>0.48312404692314709</v>
      </c>
      <c r="X421" s="31"/>
      <c r="Y421" s="5">
        <f t="shared" si="488"/>
        <v>0</v>
      </c>
      <c r="Z421" s="5">
        <f t="shared" si="478"/>
        <v>3.1764639084700224</v>
      </c>
      <c r="AA421" s="5">
        <f t="shared" si="484"/>
        <v>0</v>
      </c>
      <c r="AB421" s="5">
        <f t="shared" si="469"/>
        <v>2.9095131165447996</v>
      </c>
      <c r="AC421" s="32"/>
      <c r="AD421" s="5">
        <f t="shared" si="489"/>
        <v>159615.44233083792</v>
      </c>
      <c r="AE421" s="5">
        <f t="shared" si="471"/>
        <v>-1596.1544233083794</v>
      </c>
      <c r="AF421" s="5">
        <f t="shared" si="471"/>
        <v>-17553.691706262533</v>
      </c>
      <c r="AG421" s="5">
        <f t="shared" si="492"/>
        <v>-26500.568520381057</v>
      </c>
      <c r="AH421" s="5">
        <f t="shared" si="493"/>
        <v>113965.02768088595</v>
      </c>
      <c r="AI421" s="42">
        <f t="shared" si="487"/>
        <v>0</v>
      </c>
      <c r="AJ421" s="42">
        <f t="shared" si="490"/>
        <v>15502.003754838068</v>
      </c>
      <c r="AK421" s="42">
        <f t="shared" si="494"/>
        <v>129467.03143572401</v>
      </c>
    </row>
    <row r="422" spans="1:37" ht="15" x14ac:dyDescent="0.2">
      <c r="I422" s="2">
        <f t="shared" si="474"/>
        <v>17</v>
      </c>
      <c r="J422" s="11">
        <f t="shared" si="464"/>
        <v>330381.90366920142</v>
      </c>
      <c r="K422" s="11">
        <f t="shared" si="475"/>
        <v>3303.8190366920144</v>
      </c>
      <c r="L422" s="24">
        <f t="shared" si="481"/>
        <v>36333.715570682172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H'!$B$264:$AV$384, 43)</f>
        <v>92.459592930857696</v>
      </c>
      <c r="S422" s="46">
        <f>VLOOKUP(I422, '[1]Lapse Rates'!$A$4:$F$24, 5)</f>
        <v>4.6742110000000002E-4</v>
      </c>
      <c r="T422" s="33">
        <f t="shared" si="491"/>
        <v>0.48312404692314709</v>
      </c>
      <c r="U422" s="33">
        <f t="shared" si="482"/>
        <v>4.4669452713622777E-2</v>
      </c>
      <c r="V422" s="39">
        <f t="shared" si="477"/>
        <v>2.2582237344926905E-4</v>
      </c>
      <c r="W422" s="32">
        <f t="shared" si="483"/>
        <v>0.43822877183607506</v>
      </c>
      <c r="X422" s="31"/>
      <c r="Y422" s="5">
        <f t="shared" si="488"/>
        <v>0</v>
      </c>
      <c r="Z422" s="5">
        <f t="shared" si="478"/>
        <v>2.9095131165447996</v>
      </c>
      <c r="AA422" s="5">
        <f t="shared" si="484"/>
        <v>0</v>
      </c>
      <c r="AB422" s="5">
        <f t="shared" si="469"/>
        <v>2.6391407503406765</v>
      </c>
      <c r="AC422" s="32"/>
      <c r="AD422" s="5">
        <f t="shared" si="489"/>
        <v>144782.8558818186</v>
      </c>
      <c r="AE422" s="5">
        <f t="shared" si="471"/>
        <v>-1447.8285588181861</v>
      </c>
      <c r="AF422" s="5">
        <f t="shared" si="471"/>
        <v>-15922.479550781325</v>
      </c>
      <c r="AG422" s="5">
        <f t="shared" si="492"/>
        <v>-26901.239838272333</v>
      </c>
      <c r="AH422" s="5">
        <f t="shared" si="493"/>
        <v>100511.30793394677</v>
      </c>
      <c r="AI422" s="42">
        <f t="shared" si="487"/>
        <v>0</v>
      </c>
      <c r="AJ422" s="42">
        <f t="shared" si="490"/>
        <v>14061.451603623076</v>
      </c>
      <c r="AK422" s="42">
        <f t="shared" si="494"/>
        <v>114572.75953756984</v>
      </c>
    </row>
    <row r="423" spans="1:37" ht="15" x14ac:dyDescent="0.2">
      <c r="I423" s="2">
        <f t="shared" si="474"/>
        <v>18</v>
      </c>
      <c r="J423" s="11">
        <f t="shared" si="464"/>
        <v>330381.90366920142</v>
      </c>
      <c r="K423" s="11">
        <f t="shared" si="475"/>
        <v>3303.8190366920144</v>
      </c>
      <c r="L423" s="24">
        <f t="shared" si="481"/>
        <v>36333.715570682172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H'!$B$264:$AV$384, 43)</f>
        <v>102.50897458084381</v>
      </c>
      <c r="S423" s="46">
        <f>VLOOKUP(I423, '[1]Lapse Rates'!$A$4:$F$24, 5)</f>
        <v>4.0205260000000001E-4</v>
      </c>
      <c r="T423" s="33">
        <f t="shared" si="491"/>
        <v>0.43822877183607506</v>
      </c>
      <c r="U423" s="33">
        <f t="shared" si="482"/>
        <v>4.4922382032738621E-2</v>
      </c>
      <c r="V423" s="39">
        <f t="shared" si="477"/>
        <v>1.7619101711150074E-4</v>
      </c>
      <c r="W423" s="32">
        <f t="shared" si="483"/>
        <v>0.39313019878622496</v>
      </c>
      <c r="X423" s="31"/>
      <c r="Y423" s="5">
        <f t="shared" si="488"/>
        <v>0</v>
      </c>
      <c r="Z423" s="5">
        <f t="shared" si="488"/>
        <v>2.6391407503406765</v>
      </c>
      <c r="AA423" s="5">
        <f t="shared" si="484"/>
        <v>0</v>
      </c>
      <c r="AB423" s="5">
        <f t="shared" si="469"/>
        <v>2.3675440648482948</v>
      </c>
      <c r="AC423" s="32"/>
      <c r="AD423" s="5">
        <f t="shared" si="489"/>
        <v>129883.10346484458</v>
      </c>
      <c r="AE423" s="5">
        <f t="shared" si="471"/>
        <v>-1298.8310346484459</v>
      </c>
      <c r="AF423" s="5">
        <f t="shared" si="471"/>
        <v>-14283.880824944439</v>
      </c>
      <c r="AG423" s="5">
        <f t="shared" si="492"/>
        <v>-27053.561209194148</v>
      </c>
      <c r="AH423" s="5">
        <f t="shared" si="493"/>
        <v>87246.830396057543</v>
      </c>
      <c r="AI423" s="42">
        <f t="shared" si="487"/>
        <v>0</v>
      </c>
      <c r="AJ423" s="42">
        <f t="shared" si="490"/>
        <v>12614.37602510985</v>
      </c>
      <c r="AK423" s="42">
        <f t="shared" si="494"/>
        <v>99861.206421167386</v>
      </c>
    </row>
    <row r="424" spans="1:37" ht="15" x14ac:dyDescent="0.2">
      <c r="I424" s="2">
        <f t="shared" si="474"/>
        <v>19</v>
      </c>
      <c r="J424" s="11">
        <f t="shared" si="464"/>
        <v>330381.90366920142</v>
      </c>
      <c r="K424" s="11">
        <f t="shared" si="475"/>
        <v>3303.8190366920144</v>
      </c>
      <c r="L424" s="24">
        <f t="shared" si="481"/>
        <v>36333.715570682172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H'!$B$264:$AV$384, 43)</f>
        <v>113.67361586480347</v>
      </c>
      <c r="S424" s="46">
        <f>VLOOKUP(I424, '[1]Lapse Rates'!$A$4:$F$24, 5)</f>
        <v>3.3283375800000001E-2</v>
      </c>
      <c r="T424" s="33">
        <f t="shared" si="491"/>
        <v>0.39313019878622496</v>
      </c>
      <c r="U424" s="33">
        <f t="shared" si="482"/>
        <v>4.4688531201679163E-2</v>
      </c>
      <c r="V424" s="39">
        <f t="shared" si="477"/>
        <v>1.308470014453063E-2</v>
      </c>
      <c r="W424" s="32">
        <f t="shared" si="483"/>
        <v>0.3353569674400152</v>
      </c>
      <c r="X424" s="31"/>
      <c r="Y424" s="5">
        <f t="shared" si="488"/>
        <v>0</v>
      </c>
      <c r="Z424" s="5">
        <f t="shared" si="488"/>
        <v>2.3675440648482948</v>
      </c>
      <c r="AA424" s="5">
        <f t="shared" si="484"/>
        <v>0</v>
      </c>
      <c r="AB424" s="5">
        <f t="shared" si="469"/>
        <v>2.019616911444329</v>
      </c>
      <c r="AC424" s="32"/>
      <c r="AD424" s="5">
        <f t="shared" si="489"/>
        <v>110795.87331156262</v>
      </c>
      <c r="AE424" s="5">
        <f t="shared" si="471"/>
        <v>-1107.9587331156263</v>
      </c>
      <c r="AF424" s="5">
        <f t="shared" si="471"/>
        <v>-12184.764669612034</v>
      </c>
      <c r="AG424" s="5">
        <f t="shared" si="492"/>
        <v>-26912.729457056041</v>
      </c>
      <c r="AH424" s="5">
        <f t="shared" si="493"/>
        <v>70590.420451778919</v>
      </c>
      <c r="AI424" s="42">
        <f t="shared" si="487"/>
        <v>0</v>
      </c>
      <c r="AJ424" s="42">
        <f t="shared" si="490"/>
        <v>10760.616676218413</v>
      </c>
      <c r="AK424" s="42">
        <f t="shared" si="494"/>
        <v>81351.037127997333</v>
      </c>
    </row>
    <row r="425" spans="1:37" ht="15" x14ac:dyDescent="0.2">
      <c r="I425" s="2">
        <f t="shared" si="474"/>
        <v>20</v>
      </c>
      <c r="J425" s="11">
        <f t="shared" si="464"/>
        <v>330381.90366920142</v>
      </c>
      <c r="K425" s="11">
        <f t="shared" si="475"/>
        <v>3303.8190366920144</v>
      </c>
      <c r="L425" s="24">
        <f t="shared" si="481"/>
        <v>36333.715570682172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H'!$B$264:$AV$384, 43)</f>
        <v>126.12536512294986</v>
      </c>
      <c r="S425" s="46">
        <f>VLOOKUP(I425, '[1]Lapse Rates'!$A$4:$F$24, 5)</f>
        <v>0</v>
      </c>
      <c r="T425" s="33">
        <f t="shared" si="491"/>
        <v>0.3353569674400152</v>
      </c>
      <c r="U425" s="33">
        <f t="shared" si="482"/>
        <v>4.2297019964897126E-2</v>
      </c>
      <c r="V425" s="39">
        <f t="shared" si="477"/>
        <v>0</v>
      </c>
      <c r="W425" s="32">
        <f t="shared" si="483"/>
        <v>0.2930599474751181</v>
      </c>
      <c r="X425" s="31"/>
      <c r="Y425" s="5">
        <f t="shared" si="488"/>
        <v>0</v>
      </c>
      <c r="Z425" s="5">
        <f t="shared" si="488"/>
        <v>2.019616911444329</v>
      </c>
      <c r="AA425" s="5">
        <f t="shared" si="484"/>
        <v>0</v>
      </c>
      <c r="AB425" s="5">
        <f t="shared" si="469"/>
        <v>1.764891991079929</v>
      </c>
      <c r="AC425" s="32"/>
      <c r="AD425" s="5">
        <f>$W425*J425</f>
        <v>96821.70333602569</v>
      </c>
      <c r="AE425" s="5">
        <f t="shared" si="471"/>
        <v>-968.21703336025701</v>
      </c>
      <c r="AF425" s="5">
        <f t="shared" si="471"/>
        <v>-10647.956776719999</v>
      </c>
      <c r="AG425" s="5">
        <f t="shared" si="492"/>
        <v>-25472.492036440031</v>
      </c>
      <c r="AH425" s="5">
        <f t="shared" si="493"/>
        <v>59733.037489505397</v>
      </c>
      <c r="AI425" s="42">
        <f t="shared" si="487"/>
        <v>0</v>
      </c>
      <c r="AJ425" s="42">
        <f t="shared" si="490"/>
        <v>9403.4251307104932</v>
      </c>
      <c r="AK425" s="42">
        <f t="shared" si="494"/>
        <v>69136.462620215898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4824580.9883173872</v>
      </c>
      <c r="AE428" s="21">
        <f t="shared" ref="AE428:AK428" si="495">SUM(AE405:AE425)</f>
        <v>-173863.00596823846</v>
      </c>
      <c r="AF428" s="21">
        <f t="shared" si="495"/>
        <v>-504953.15372813429</v>
      </c>
      <c r="AG428" s="21">
        <f t="shared" si="495"/>
        <v>-405847.48282072623</v>
      </c>
      <c r="AH428" s="21">
        <f t="shared" si="495"/>
        <v>3739917.345800289</v>
      </c>
      <c r="AI428" s="21">
        <f t="shared" si="495"/>
        <v>0</v>
      </c>
      <c r="AJ428" s="21">
        <f t="shared" si="495"/>
        <v>436797.60936513561</v>
      </c>
      <c r="AK428" s="21">
        <f t="shared" si="495"/>
        <v>4176714.9551654235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2563177.0099479198</v>
      </c>
      <c r="AE430" s="21">
        <f t="shared" ref="AE430:AK430" si="496">AE405+NPV($D$6,AE406:AE425)</f>
        <v>-151537.67788341924</v>
      </c>
      <c r="AF430" s="21">
        <f t="shared" si="496"/>
        <v>-259430.58979613124</v>
      </c>
      <c r="AG430" s="21">
        <f t="shared" si="496"/>
        <v>-151664.26830295089</v>
      </c>
      <c r="AH430" s="21">
        <f t="shared" si="496"/>
        <v>2000544.4739654188</v>
      </c>
      <c r="AI430" s="21">
        <f t="shared" si="496"/>
        <v>0</v>
      </c>
      <c r="AJ430" s="21">
        <f t="shared" si="496"/>
        <v>217139.68935197993</v>
      </c>
      <c r="AK430" s="21">
        <f t="shared" si="496"/>
        <v>2217684.1633173991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3678616.3343214272</v>
      </c>
      <c r="AE432" s="21">
        <f t="shared" ref="AE432:AK432" si="497">AE405+NPV($D$7,AE406:AE425)</f>
        <v>-162516.94001681884</v>
      </c>
      <c r="AF432" s="21">
        <f t="shared" si="497"/>
        <v>-380174.91117104591</v>
      </c>
      <c r="AG432" s="21">
        <f t="shared" si="497"/>
        <v>-269651.0849827255</v>
      </c>
      <c r="AH432" s="21">
        <f t="shared" si="497"/>
        <v>2866273.3981508361</v>
      </c>
      <c r="AI432" s="21">
        <f t="shared" si="497"/>
        <v>0</v>
      </c>
      <c r="AJ432" s="21">
        <f t="shared" si="497"/>
        <v>325489.33694477158</v>
      </c>
      <c r="AK432" s="21">
        <f t="shared" si="497"/>
        <v>3191762.7350956094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306049.50015536876</v>
      </c>
    </row>
    <row r="436" spans="1:39" ht="15" x14ac:dyDescent="0.2">
      <c r="G436" s="58" t="s">
        <v>123</v>
      </c>
      <c r="H436" s="57"/>
      <c r="I436" s="57"/>
      <c r="J436" s="11">
        <f>H$435</f>
        <v>306049.50015536876</v>
      </c>
      <c r="K436" s="11">
        <f>J436*$C$10</f>
        <v>122419.80006214751</v>
      </c>
      <c r="L436" s="24">
        <f>$C$445</f>
        <v>43022.789813821641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306049.50015536876</v>
      </c>
      <c r="AE436" s="5">
        <f>-$W436*K436</f>
        <v>-122419.80006214751</v>
      </c>
      <c r="AF436" s="5">
        <f>-$W436*L436</f>
        <v>-43022.789813821641</v>
      </c>
      <c r="AG436" s="5"/>
      <c r="AH436" s="5">
        <f>SUM(AD436:AG436)</f>
        <v>140606.91027939963</v>
      </c>
      <c r="AI436" s="42">
        <f>Y436-AA436</f>
        <v>0</v>
      </c>
      <c r="AJ436" s="42"/>
      <c r="AK436" s="42">
        <f>SUM(AH436:AJ436)</f>
        <v>140606.91027939963</v>
      </c>
      <c r="AL436" s="6" t="s">
        <v>39</v>
      </c>
      <c r="AM436" s="36">
        <f>AK463</f>
        <v>3102870.096628536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306049.50015536876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H'!$B$264:$AV$384, 46)</f>
        <v>15.814106658767011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1.5814106658767011E-2</v>
      </c>
      <c r="V437" s="39">
        <f>MIN(S437*T437,T437-U437)</f>
        <v>2.3220462500000002E-3</v>
      </c>
      <c r="W437" s="32">
        <f>T437-SUM(U437:V437)</f>
        <v>0.98186384709123298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5.9130688276990613</v>
      </c>
      <c r="AC437" s="32"/>
      <c r="AD437" s="5">
        <f t="shared" ref="AD437:AD439" si="506">$W437*J437</f>
        <v>300498.93962289928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-9523.7136390025989</v>
      </c>
      <c r="AH437" s="5">
        <f t="shared" ref="AH437:AH445" si="508">SUM(AD437:AG437)</f>
        <v>290975.2259838967</v>
      </c>
      <c r="AI437" s="42">
        <f>-M437*$W436*(N437-N436)/1000</f>
        <v>0</v>
      </c>
      <c r="AJ437" s="42">
        <f>$D$6*SUM(Y437:Z437,AD437:AE437)</f>
        <v>29479.536763655422</v>
      </c>
      <c r="AK437" s="42">
        <f t="shared" ref="AK437" si="509">SUM(AH437:AJ437)</f>
        <v>320454.76274755213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306049.50015536876</v>
      </c>
      <c r="K438" s="11">
        <f t="shared" ref="K438:K456" si="511">J438*$C$11</f>
        <v>3060.4950015536879</v>
      </c>
      <c r="L438" s="24">
        <f>$C$446</f>
        <v>33841.304809160574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H'!$B$264:$AV$384, 46)</f>
        <v>17.28360390434343</v>
      </c>
      <c r="S438" s="46">
        <f>VLOOKUP(I438, '[1]Lapse Rates'!$A$4:$F$24, 5)</f>
        <v>2.1348066000000001E-3</v>
      </c>
      <c r="T438" s="33">
        <f t="shared" ref="T438:T440" si="512">W437</f>
        <v>0.98186384709123298</v>
      </c>
      <c r="U438" s="33">
        <f>T438*R438/1000</f>
        <v>1.6970145821119692E-2</v>
      </c>
      <c r="V438" s="39">
        <f t="shared" ref="V438:V456" si="513">MIN(S438*T438,T438-U438)</f>
        <v>2.0960894210717549E-3</v>
      </c>
      <c r="W438" s="32">
        <f>T438-SUM(U438:V438)</f>
        <v>0.96279761184904156</v>
      </c>
      <c r="X438" s="32"/>
      <c r="Y438" s="5">
        <f t="shared" ref="Y438:Z453" si="514">AA437</f>
        <v>0</v>
      </c>
      <c r="Z438" s="5">
        <f t="shared" si="514"/>
        <v>5.9130688276990613</v>
      </c>
      <c r="AA438" s="5">
        <f>O438*W438</f>
        <v>0</v>
      </c>
      <c r="AB438" s="5">
        <f t="shared" si="505"/>
        <v>5.7982464298623642</v>
      </c>
      <c r="AC438" s="32"/>
      <c r="AD438" s="5">
        <f t="shared" si="506"/>
        <v>294663.72785718192</v>
      </c>
      <c r="AE438" s="5">
        <f t="shared" si="507"/>
        <v>-2946.6372785718195</v>
      </c>
      <c r="AF438" s="5">
        <f t="shared" si="507"/>
        <v>-32582.327452115285</v>
      </c>
      <c r="AG438" s="5">
        <f t="shared" ref="AG438:AG441" si="515">-U438*M438</f>
        <v>-10219.913947707091</v>
      </c>
      <c r="AH438" s="5">
        <f t="shared" si="508"/>
        <v>248914.8491787877</v>
      </c>
      <c r="AI438" s="42">
        <f>-M438*($W437*N438-$W436*N437)/1000</f>
        <v>0</v>
      </c>
      <c r="AJ438" s="42">
        <f t="shared" ref="AJ438:AJ439" si="516">$D$6*SUM(Y438:Z438,AD438:AE438)</f>
        <v>28618.026657813647</v>
      </c>
      <c r="AK438" s="42">
        <f>SUM(AH438:AJ438)</f>
        <v>277532.87583660136</v>
      </c>
      <c r="AL438" s="48" t="s">
        <v>59</v>
      </c>
      <c r="AM438" s="54">
        <f>AK463/AD463</f>
        <v>0.87353046773129728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306049.50015536876</v>
      </c>
      <c r="K439" s="11">
        <f t="shared" si="511"/>
        <v>3060.4950015536879</v>
      </c>
      <c r="L439" s="24">
        <f t="shared" ref="L439:L456" si="517">$C$446</f>
        <v>33841.304809160574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H'!$B$264:$AV$384, 46)</f>
        <v>18.841146826361278</v>
      </c>
      <c r="S439" s="46">
        <f>VLOOKUP(I439, '[1]Lapse Rates'!$A$4:$F$24, 5)</f>
        <v>2.1304430000000001E-3</v>
      </c>
      <c r="T439" s="33">
        <f t="shared" si="512"/>
        <v>0.96279761184904156</v>
      </c>
      <c r="U439" s="33">
        <f t="shared" ref="U439:U456" si="518">T439*R439/1000</f>
        <v>1.8140211168917786E-2</v>
      </c>
      <c r="V439" s="39">
        <f t="shared" si="513"/>
        <v>2.0511854325805079E-3</v>
      </c>
      <c r="W439" s="32">
        <f t="shared" ref="W439:W456" si="519">T439-SUM(U439:V439)</f>
        <v>0.94260621524754329</v>
      </c>
      <c r="X439" s="32"/>
      <c r="Y439" s="5">
        <f t="shared" si="514"/>
        <v>0</v>
      </c>
      <c r="Z439" s="5">
        <f t="shared" si="514"/>
        <v>5.7982464298623642</v>
      </c>
      <c r="AA439" s="5">
        <f t="shared" ref="AA439:AA456" si="520">O439*W439</f>
        <v>0</v>
      </c>
      <c r="AB439" s="5">
        <f t="shared" si="505"/>
        <v>5.676647984023127</v>
      </c>
      <c r="AC439" s="32"/>
      <c r="AD439" s="5">
        <f t="shared" si="506"/>
        <v>288484.16101985454</v>
      </c>
      <c r="AE439" s="5">
        <f t="shared" si="507"/>
        <v>-2884.8416101985458</v>
      </c>
      <c r="AF439" s="5">
        <f>-$W439*L439</f>
        <v>-31899.024245201334</v>
      </c>
      <c r="AG439" s="5">
        <f t="shared" si="515"/>
        <v>-10924.56123204619</v>
      </c>
      <c r="AH439" s="5">
        <f t="shared" si="508"/>
        <v>242775.73393240848</v>
      </c>
      <c r="AI439" s="42">
        <f>-M439*($W438*N439-$W437*N438)/1000</f>
        <v>0</v>
      </c>
      <c r="AJ439" s="42">
        <f t="shared" si="516"/>
        <v>28017.862042062025</v>
      </c>
      <c r="AK439" s="42">
        <f t="shared" ref="AK439:AK446" si="521">SUM(AH439:AJ439)</f>
        <v>270793.59597447049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306049.50015536876</v>
      </c>
      <c r="K440" s="11">
        <f t="shared" si="511"/>
        <v>3060.4950015536879</v>
      </c>
      <c r="L440" s="24">
        <f t="shared" si="517"/>
        <v>33841.304809160574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H'!$B$264:$AV$384, 46)</f>
        <v>20.485101910954199</v>
      </c>
      <c r="S440" s="46">
        <f>VLOOKUP(I440, '[1]Lapse Rates'!$A$4:$F$24, 5)</f>
        <v>1.8971547999999999E-3</v>
      </c>
      <c r="T440" s="33">
        <f t="shared" si="512"/>
        <v>0.94260621524754329</v>
      </c>
      <c r="U440" s="33">
        <f t="shared" si="518"/>
        <v>1.9309384381244753E-2</v>
      </c>
      <c r="V440" s="39">
        <f t="shared" si="513"/>
        <v>1.7882699057667098E-3</v>
      </c>
      <c r="W440" s="32">
        <f t="shared" si="519"/>
        <v>0.9215085609605318</v>
      </c>
      <c r="X440" s="32"/>
      <c r="Y440" s="5">
        <f>AA439</f>
        <v>0</v>
      </c>
      <c r="Z440" s="5">
        <f t="shared" si="514"/>
        <v>5.676647984023127</v>
      </c>
      <c r="AA440" s="5">
        <f t="shared" si="520"/>
        <v>0</v>
      </c>
      <c r="AB440" s="5">
        <f t="shared" si="505"/>
        <v>5.5495917915870008</v>
      </c>
      <c r="AC440" s="32"/>
      <c r="AD440" s="5">
        <f>$W440*J440</f>
        <v>282027.23447086394</v>
      </c>
      <c r="AE440" s="5">
        <f t="shared" si="507"/>
        <v>-2820.2723447086396</v>
      </c>
      <c r="AF440" s="5">
        <f t="shared" si="507"/>
        <v>-31185.052095716284</v>
      </c>
      <c r="AG440" s="5">
        <f t="shared" si="515"/>
        <v>-11628.671246532647</v>
      </c>
      <c r="AH440" s="5">
        <f t="shared" si="508"/>
        <v>236393.23878390639</v>
      </c>
      <c r="AI440" s="42">
        <f t="shared" ref="AI440:AI456" si="523">-M440*($W439*N440-$W438*N439)/1000</f>
        <v>0</v>
      </c>
      <c r="AJ440" s="42">
        <f>$D$6*SUM(Y440:Z440,AD440:AE440)</f>
        <v>27390.759863743071</v>
      </c>
      <c r="AK440" s="42">
        <f t="shared" si="521"/>
        <v>263783.99864764948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306049.50015536876</v>
      </c>
      <c r="K441" s="11">
        <f t="shared" si="511"/>
        <v>3060.4950015536879</v>
      </c>
      <c r="L441" s="24">
        <f t="shared" si="517"/>
        <v>33841.304809160574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H'!$B$264:$AV$384, 46)</f>
        <v>22.327018537801024</v>
      </c>
      <c r="S441" s="46">
        <f>VLOOKUP(I441, '[1]Lapse Rates'!$A$4:$F$24, 5)</f>
        <v>1.8563969E-3</v>
      </c>
      <c r="T441" s="33">
        <f>W440</f>
        <v>0.9215085609605318</v>
      </c>
      <c r="U441" s="33">
        <f t="shared" si="518"/>
        <v>2.0574538723308139E-2</v>
      </c>
      <c r="V441" s="39">
        <f t="shared" si="513"/>
        <v>1.7106856358905923E-3</v>
      </c>
      <c r="W441" s="32">
        <f t="shared" si="519"/>
        <v>0.89922333660133302</v>
      </c>
      <c r="X441" s="32"/>
      <c r="Y441" s="5">
        <f t="shared" ref="Y441:Z456" si="524">AA440</f>
        <v>0</v>
      </c>
      <c r="Z441" s="5">
        <f t="shared" si="514"/>
        <v>5.5495917915870008</v>
      </c>
      <c r="AA441" s="5">
        <f t="shared" si="520"/>
        <v>0</v>
      </c>
      <c r="AB441" s="5">
        <f t="shared" si="505"/>
        <v>5.4153837077808422</v>
      </c>
      <c r="AC441" s="32"/>
      <c r="AD441" s="5">
        <f t="shared" ref="AD441:AD455" si="525">$W441*J441</f>
        <v>275206.85269488092</v>
      </c>
      <c r="AE441" s="5">
        <f t="shared" si="507"/>
        <v>-2752.068526948809</v>
      </c>
      <c r="AF441" s="5">
        <f t="shared" si="507"/>
        <v>-30430.891025436111</v>
      </c>
      <c r="AG441" s="5">
        <f t="shared" si="515"/>
        <v>-12390.583880799137</v>
      </c>
      <c r="AH441" s="5">
        <f t="shared" si="508"/>
        <v>229633.30926169688</v>
      </c>
      <c r="AI441" s="42">
        <f t="shared" si="523"/>
        <v>0</v>
      </c>
      <c r="AJ441" s="42">
        <f t="shared" ref="AJ441:AJ456" si="526">$D$6*SUM(Y441:Z441,AD441:AE441)</f>
        <v>26728.358741828895</v>
      </c>
      <c r="AK441" s="42">
        <f t="shared" si="521"/>
        <v>256361.66800352576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306049.50015536876</v>
      </c>
      <c r="K442" s="11">
        <f t="shared" si="511"/>
        <v>3060.4950015536879</v>
      </c>
      <c r="L442" s="24">
        <f t="shared" si="517"/>
        <v>33841.304809160574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H'!$B$264:$AV$384, 46)</f>
        <v>24.653202846623106</v>
      </c>
      <c r="S442" s="46">
        <f>VLOOKUP(I442, '[1]Lapse Rates'!$A$4:$F$24, 5)</f>
        <v>1.7512077999999999E-3</v>
      </c>
      <c r="T442" s="33">
        <f t="shared" ref="T442:T456" si="527">W441</f>
        <v>0.89922333660133302</v>
      </c>
      <c r="U442" s="33">
        <f t="shared" si="518"/>
        <v>2.2168735321649913E-2</v>
      </c>
      <c r="V442" s="39">
        <f t="shared" si="513"/>
        <v>1.5747269209982798E-3</v>
      </c>
      <c r="W442" s="32">
        <f t="shared" si="519"/>
        <v>0.8754798743586848</v>
      </c>
      <c r="X442" s="32"/>
      <c r="Y442" s="5">
        <f t="shared" si="524"/>
        <v>0</v>
      </c>
      <c r="Z442" s="5">
        <f t="shared" si="514"/>
        <v>5.4153837077808422</v>
      </c>
      <c r="AA442" s="5">
        <f t="shared" si="520"/>
        <v>0</v>
      </c>
      <c r="AB442" s="5">
        <f t="shared" si="505"/>
        <v>5.2723936925515638</v>
      </c>
      <c r="AC442" s="32"/>
      <c r="AD442" s="5">
        <f t="shared" si="525"/>
        <v>267940.17794356053</v>
      </c>
      <c r="AE442" s="5">
        <f t="shared" si="507"/>
        <v>-2679.4017794356055</v>
      </c>
      <c r="AF442" s="5">
        <f t="shared" si="507"/>
        <v>-29627.381282457856</v>
      </c>
      <c r="AG442" s="5">
        <f>-U442*M442</f>
        <v>-13350.655304021906</v>
      </c>
      <c r="AH442" s="5">
        <f t="shared" si="508"/>
        <v>222282.73957764514</v>
      </c>
      <c r="AI442" s="42">
        <f t="shared" si="523"/>
        <v>0</v>
      </c>
      <c r="AJ442" s="42">
        <f t="shared" si="526"/>
        <v>26022.613390842387</v>
      </c>
      <c r="AK442" s="42">
        <f t="shared" si="521"/>
        <v>248305.35296848754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306049.50015536876</v>
      </c>
      <c r="K443" s="11">
        <f t="shared" si="511"/>
        <v>3060.4950015536879</v>
      </c>
      <c r="L443" s="24">
        <f t="shared" si="517"/>
        <v>33841.304809160574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H'!$B$264:$AV$384, 46)</f>
        <v>27.035573490451466</v>
      </c>
      <c r="S443" s="46">
        <f>VLOOKUP(I443, '[1]Lapse Rates'!$A$4:$F$24, 5)</f>
        <v>1.6267663999999999E-3</v>
      </c>
      <c r="T443" s="33">
        <f t="shared" si="527"/>
        <v>0.8754798743586848</v>
      </c>
      <c r="U443" s="33">
        <f t="shared" si="518"/>
        <v>2.3669100482635441E-2</v>
      </c>
      <c r="V443" s="39">
        <f t="shared" si="513"/>
        <v>1.4242012434829299E-3</v>
      </c>
      <c r="W443" s="32">
        <f t="shared" si="519"/>
        <v>0.85038657263256645</v>
      </c>
      <c r="X443" s="32"/>
      <c r="Y443" s="5">
        <f t="shared" si="524"/>
        <v>0</v>
      </c>
      <c r="Z443" s="5">
        <f t="shared" si="514"/>
        <v>5.2723936925515638</v>
      </c>
      <c r="AA443" s="5">
        <f t="shared" si="520"/>
        <v>0</v>
      </c>
      <c r="AB443" s="5">
        <f t="shared" si="505"/>
        <v>5.1212745524993784</v>
      </c>
      <c r="AC443" s="32"/>
      <c r="AD443" s="5">
        <f t="shared" si="525"/>
        <v>260260.38549303415</v>
      </c>
      <c r="AE443" s="5">
        <f t="shared" si="507"/>
        <v>-2602.6038549303416</v>
      </c>
      <c r="AF443" s="5">
        <f t="shared" si="507"/>
        <v>-28778.191210076049</v>
      </c>
      <c r="AG443" s="5">
        <f t="shared" ref="AG443:AG456" si="528">-U443*M443</f>
        <v>-14254.218714557059</v>
      </c>
      <c r="AH443" s="5">
        <f t="shared" si="508"/>
        <v>214625.3717134707</v>
      </c>
      <c r="AI443" s="42">
        <f t="shared" si="523"/>
        <v>0</v>
      </c>
      <c r="AJ443" s="42">
        <f t="shared" si="526"/>
        <v>25276.745600519222</v>
      </c>
      <c r="AK443" s="42">
        <f t="shared" si="521"/>
        <v>239902.1173139899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306049.50015536876</v>
      </c>
      <c r="K444" s="11">
        <f t="shared" si="511"/>
        <v>3060.4950015536879</v>
      </c>
      <c r="L444" s="24">
        <f t="shared" si="517"/>
        <v>33841.304809160574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H'!$B$264:$AV$384, 46)</f>
        <v>29.771612812736457</v>
      </c>
      <c r="S444" s="46">
        <f>VLOOKUP(I444, '[1]Lapse Rates'!$A$4:$F$24, 5)</f>
        <v>1.427546E-3</v>
      </c>
      <c r="T444" s="33">
        <f t="shared" si="527"/>
        <v>0.85038657263256645</v>
      </c>
      <c r="U444" s="33">
        <f t="shared" si="518"/>
        <v>2.5317379781566757E-2</v>
      </c>
      <c r="V444" s="39">
        <f t="shared" si="513"/>
        <v>1.2139659502153298E-3</v>
      </c>
      <c r="W444" s="32">
        <f t="shared" si="519"/>
        <v>0.82385522690078439</v>
      </c>
      <c r="X444" s="32"/>
      <c r="Y444" s="5">
        <f t="shared" si="524"/>
        <v>0</v>
      </c>
      <c r="Z444" s="5">
        <f t="shared" si="514"/>
        <v>5.1212745524993784</v>
      </c>
      <c r="AA444" s="5">
        <f t="shared" si="520"/>
        <v>0</v>
      </c>
      <c r="AB444" s="5">
        <f t="shared" si="505"/>
        <v>4.9614950944123244</v>
      </c>
      <c r="AC444" s="32"/>
      <c r="AD444" s="5">
        <f t="shared" si="525"/>
        <v>252140.48039337297</v>
      </c>
      <c r="AE444" s="5">
        <f t="shared" si="507"/>
        <v>-2521.4048039337299</v>
      </c>
      <c r="AF444" s="5">
        <f t="shared" si="507"/>
        <v>-27880.335852169592</v>
      </c>
      <c r="AG444" s="5">
        <f t="shared" si="528"/>
        <v>-15246.860308473166</v>
      </c>
      <c r="AH444" s="5">
        <f t="shared" si="508"/>
        <v>206491.87942879647</v>
      </c>
      <c r="AI444" s="42">
        <f t="shared" si="523"/>
        <v>0</v>
      </c>
      <c r="AJ444" s="42">
        <f t="shared" si="526"/>
        <v>24488.133712357594</v>
      </c>
      <c r="AK444" s="42">
        <f t="shared" si="521"/>
        <v>230980.01314115408</v>
      </c>
    </row>
    <row r="445" spans="1:39" ht="15" x14ac:dyDescent="0.2">
      <c r="A445" s="12"/>
      <c r="B445" s="13">
        <v>1</v>
      </c>
      <c r="C445" s="10">
        <f>$H$435*0.14+$B$448</f>
        <v>43022.789813821641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306049.50015536876</v>
      </c>
      <c r="K445" s="11">
        <f t="shared" si="511"/>
        <v>3060.4950015536879</v>
      </c>
      <c r="L445" s="24">
        <f t="shared" si="517"/>
        <v>33841.304809160574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H'!$B$264:$AV$384, 46)</f>
        <v>32.913956311519343</v>
      </c>
      <c r="S445" s="46">
        <f>VLOOKUP(I445, '[1]Lapse Rates'!$A$4:$F$24, 5)</f>
        <v>1.4710299999999999E-3</v>
      </c>
      <c r="T445" s="33">
        <f t="shared" si="527"/>
        <v>0.82385522690078439</v>
      </c>
      <c r="U445" s="33">
        <f t="shared" si="518"/>
        <v>2.7116334945229272E-2</v>
      </c>
      <c r="V445" s="39">
        <f t="shared" si="513"/>
        <v>1.2119157544278607E-3</v>
      </c>
      <c r="W445" s="32">
        <f t="shared" si="519"/>
        <v>0.79552697620112722</v>
      </c>
      <c r="X445" s="32"/>
      <c r="Y445" s="5">
        <f t="shared" si="524"/>
        <v>0</v>
      </c>
      <c r="Z445" s="5">
        <f t="shared" si="514"/>
        <v>4.9614950944123244</v>
      </c>
      <c r="AA445" s="5">
        <f t="shared" si="520"/>
        <v>0</v>
      </c>
      <c r="AB445" s="5">
        <f t="shared" si="505"/>
        <v>4.7908941535062866</v>
      </c>
      <c r="AC445" s="32"/>
      <c r="AD445" s="5">
        <f t="shared" si="525"/>
        <v>243470.63342646693</v>
      </c>
      <c r="AE445" s="5">
        <f t="shared" si="507"/>
        <v>-2434.7063342646693</v>
      </c>
      <c r="AF445" s="5">
        <f t="shared" si="507"/>
        <v>-26921.670885532178</v>
      </c>
      <c r="AG445" s="5">
        <f t="shared" si="528"/>
        <v>-16330.24327773048</v>
      </c>
      <c r="AH445" s="5">
        <f t="shared" si="508"/>
        <v>197784.0129289396</v>
      </c>
      <c r="AI445" s="42">
        <f t="shared" si="523"/>
        <v>0</v>
      </c>
      <c r="AJ445" s="42">
        <f t="shared" si="526"/>
        <v>23646.111170413806</v>
      </c>
      <c r="AK445" s="42">
        <f t="shared" si="521"/>
        <v>221430.12409935342</v>
      </c>
    </row>
    <row r="446" spans="1:39" ht="15" x14ac:dyDescent="0.2">
      <c r="A446" s="12"/>
      <c r="B446" s="70" t="s">
        <v>49</v>
      </c>
      <c r="C446" s="10">
        <f>$H$435*0.11+$B$448</f>
        <v>33841.304809160574</v>
      </c>
      <c r="D446" s="1"/>
      <c r="E446" s="1"/>
      <c r="F446" s="1"/>
      <c r="I446" s="2">
        <f t="shared" si="510"/>
        <v>10</v>
      </c>
      <c r="J446" s="11">
        <f t="shared" si="500"/>
        <v>306049.50015536876</v>
      </c>
      <c r="K446" s="11">
        <f t="shared" si="511"/>
        <v>3060.4950015536879</v>
      </c>
      <c r="L446" s="24">
        <f t="shared" si="517"/>
        <v>33841.304809160574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H'!$B$264:$AV$384, 46)</f>
        <v>36.644669784223169</v>
      </c>
      <c r="S446" s="46">
        <f>VLOOKUP(I446, '[1]Lapse Rates'!$A$4:$F$24, 5)</f>
        <v>1.273365E-3</v>
      </c>
      <c r="T446" s="33">
        <f t="shared" si="527"/>
        <v>0.79552697620112722</v>
      </c>
      <c r="U446" s="33">
        <f t="shared" si="518"/>
        <v>2.9151823347331872E-2</v>
      </c>
      <c r="V446" s="39">
        <f t="shared" si="513"/>
        <v>1.0129962080503484E-3</v>
      </c>
      <c r="W446" s="32">
        <f t="shared" si="519"/>
        <v>0.76536215664574503</v>
      </c>
      <c r="X446" s="32"/>
      <c r="Y446" s="5">
        <f t="shared" si="524"/>
        <v>0</v>
      </c>
      <c r="Z446" s="5">
        <f t="shared" si="514"/>
        <v>4.7908941535062866</v>
      </c>
      <c r="AA446" s="5">
        <f t="shared" si="520"/>
        <v>0</v>
      </c>
      <c r="AB446" s="5">
        <f t="shared" si="505"/>
        <v>4.6092328623461034</v>
      </c>
      <c r="AC446" s="32"/>
      <c r="AD446" s="5">
        <f t="shared" si="525"/>
        <v>234238.70547926531</v>
      </c>
      <c r="AE446" s="5">
        <f t="shared" si="507"/>
        <v>-2342.3870547926535</v>
      </c>
      <c r="AF446" s="5">
        <f t="shared" si="507"/>
        <v>-25900.854032445161</v>
      </c>
      <c r="AG446" s="5">
        <f t="shared" si="528"/>
        <v>-17556.073422640326</v>
      </c>
      <c r="AH446" s="5">
        <f>SUM(AD446:AG446)</f>
        <v>188439.39096938714</v>
      </c>
      <c r="AI446" s="42">
        <f t="shared" si="523"/>
        <v>0</v>
      </c>
      <c r="AJ446" s="42">
        <f t="shared" si="526"/>
        <v>22749.498824157225</v>
      </c>
      <c r="AK446" s="42">
        <f t="shared" si="521"/>
        <v>211188.88979354437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306049.50015536876</v>
      </c>
      <c r="K447" s="11">
        <f t="shared" si="511"/>
        <v>3060.4950015536879</v>
      </c>
      <c r="L447" s="24">
        <f t="shared" si="517"/>
        <v>33841.304809160574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H'!$B$264:$AV$384, 46)</f>
        <v>40.924447182622984</v>
      </c>
      <c r="S447" s="46">
        <f>VLOOKUP(I447, '[1]Lapse Rates'!$A$4:$F$24, 5)</f>
        <v>1.2241776999999999E-3</v>
      </c>
      <c r="T447" s="33">
        <f t="shared" si="527"/>
        <v>0.76536215664574503</v>
      </c>
      <c r="U447" s="33">
        <f t="shared" si="518"/>
        <v>3.132202315522721E-2</v>
      </c>
      <c r="V447" s="39">
        <f t="shared" si="513"/>
        <v>9.3693928458962782E-4</v>
      </c>
      <c r="W447" s="32">
        <f t="shared" si="519"/>
        <v>0.73310319420592818</v>
      </c>
      <c r="X447" s="31"/>
      <c r="Y447" s="5">
        <f t="shared" si="524"/>
        <v>0</v>
      </c>
      <c r="Z447" s="5">
        <f t="shared" si="514"/>
        <v>4.6092328623461034</v>
      </c>
      <c r="AA447" s="5">
        <f t="shared" si="520"/>
        <v>0</v>
      </c>
      <c r="AB447" s="5">
        <f t="shared" si="505"/>
        <v>4.4149600354344187</v>
      </c>
      <c r="AC447" s="32"/>
      <c r="AD447" s="5">
        <f t="shared" si="525"/>
        <v>224365.86614902856</v>
      </c>
      <c r="AE447" s="5">
        <f t="shared" si="507"/>
        <v>-2243.6586614902858</v>
      </c>
      <c r="AF447" s="5">
        <f t="shared" si="507"/>
        <v>-24809.168651692056</v>
      </c>
      <c r="AG447" s="5">
        <f t="shared" si="528"/>
        <v>-18863.030682749326</v>
      </c>
      <c r="AH447" s="5">
        <f t="shared" ref="AH447:AH456" si="529">SUM(AD447:AG447)</f>
        <v>178450.00815309692</v>
      </c>
      <c r="AI447" s="42">
        <f t="shared" si="523"/>
        <v>0</v>
      </c>
      <c r="AJ447" s="42">
        <f t="shared" si="526"/>
        <v>21790.640720271302</v>
      </c>
      <c r="AK447" s="42">
        <f t="shared" ref="AK447:AK456" si="530">SUM(AH447:AJ447)</f>
        <v>200240.64887336822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306049.50015536876</v>
      </c>
      <c r="K448" s="11">
        <f t="shared" si="511"/>
        <v>3060.4950015536879</v>
      </c>
      <c r="L448" s="24">
        <f t="shared" si="517"/>
        <v>33841.304809160574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H'!$B$264:$AV$384, 46)</f>
        <v>45.81197489555165</v>
      </c>
      <c r="S448" s="46">
        <f>VLOOKUP(I448, '[1]Lapse Rates'!$A$4:$F$24, 5)</f>
        <v>1.0124068E-3</v>
      </c>
      <c r="T448" s="33">
        <f t="shared" si="527"/>
        <v>0.73310319420592818</v>
      </c>
      <c r="U448" s="33">
        <f t="shared" si="518"/>
        <v>3.358490512881071E-2</v>
      </c>
      <c r="V448" s="39">
        <f t="shared" si="513"/>
        <v>7.4219865891580236E-4</v>
      </c>
      <c r="W448" s="32">
        <f t="shared" si="519"/>
        <v>0.69877609041820166</v>
      </c>
      <c r="X448" s="31"/>
      <c r="Y448" s="5">
        <f t="shared" si="524"/>
        <v>0</v>
      </c>
      <c r="Z448" s="5">
        <f t="shared" si="514"/>
        <v>4.4149600354344187</v>
      </c>
      <c r="AA448" s="5">
        <f t="shared" si="520"/>
        <v>0</v>
      </c>
      <c r="AB448" s="5">
        <f t="shared" si="505"/>
        <v>4.2082322615646319</v>
      </c>
      <c r="AC448" s="32"/>
      <c r="AD448" s="5">
        <f t="shared" si="525"/>
        <v>213860.07319301338</v>
      </c>
      <c r="AE448" s="5">
        <f t="shared" si="507"/>
        <v>-2138.6007319301339</v>
      </c>
      <c r="AF448" s="5">
        <f t="shared" si="507"/>
        <v>-23647.494669195912</v>
      </c>
      <c r="AG448" s="5">
        <f t="shared" si="528"/>
        <v>-20225.803830818546</v>
      </c>
      <c r="AH448" s="5">
        <f t="shared" si="529"/>
        <v>167848.17396106879</v>
      </c>
      <c r="AI448" s="42">
        <f t="shared" si="523"/>
        <v>0</v>
      </c>
      <c r="AJ448" s="42">
        <f t="shared" si="526"/>
        <v>20770.309556011744</v>
      </c>
      <c r="AK448" s="42">
        <f t="shared" si="530"/>
        <v>188618.48351708055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306049.50015536876</v>
      </c>
      <c r="K449" s="11">
        <f t="shared" si="511"/>
        <v>3060.4950015536879</v>
      </c>
      <c r="L449" s="24">
        <f t="shared" si="517"/>
        <v>33841.304809160574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H'!$B$264:$AV$384, 46)</f>
        <v>51.425981056961</v>
      </c>
      <c r="S449" s="46">
        <f>VLOOKUP(I449, '[1]Lapse Rates'!$A$4:$F$24, 5)</f>
        <v>8.7385670000000003E-4</v>
      </c>
      <c r="T449" s="33">
        <f t="shared" si="527"/>
        <v>0.69877609041820166</v>
      </c>
      <c r="U449" s="33">
        <f t="shared" si="518"/>
        <v>3.59352459889037E-2</v>
      </c>
      <c r="V449" s="39">
        <f t="shared" si="513"/>
        <v>6.1063016841175137E-4</v>
      </c>
      <c r="W449" s="32">
        <f t="shared" si="519"/>
        <v>0.66223021426088624</v>
      </c>
      <c r="X449" s="31"/>
      <c r="Y449" s="5">
        <f t="shared" si="524"/>
        <v>0</v>
      </c>
      <c r="Z449" s="5">
        <f t="shared" si="514"/>
        <v>4.2082322615646319</v>
      </c>
      <c r="AA449" s="5">
        <f t="shared" si="520"/>
        <v>0</v>
      </c>
      <c r="AB449" s="5">
        <f t="shared" si="505"/>
        <v>3.9881423970411927</v>
      </c>
      <c r="AC449" s="32"/>
      <c r="AD449" s="5">
        <f t="shared" si="525"/>
        <v>202675.22606232698</v>
      </c>
      <c r="AE449" s="5">
        <f t="shared" si="507"/>
        <v>-2026.7522606232701</v>
      </c>
      <c r="AF449" s="5">
        <f t="shared" si="507"/>
        <v>-22410.734534638366</v>
      </c>
      <c r="AG449" s="5">
        <f t="shared" si="528"/>
        <v>-21641.247256651484</v>
      </c>
      <c r="AH449" s="5">
        <f t="shared" si="529"/>
        <v>156596.49201041387</v>
      </c>
      <c r="AI449" s="42">
        <f t="shared" si="523"/>
        <v>0</v>
      </c>
      <c r="AJ449" s="42">
        <f t="shared" si="526"/>
        <v>19684.028107531994</v>
      </c>
      <c r="AK449" s="42">
        <f t="shared" si="530"/>
        <v>176280.52011794585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306049.50015536876</v>
      </c>
      <c r="K450" s="11">
        <f t="shared" si="511"/>
        <v>3060.4950015536879</v>
      </c>
      <c r="L450" s="24">
        <f t="shared" si="517"/>
        <v>33841.304809160574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H'!$B$264:$AV$384, 46)</f>
        <v>57.656483617508989</v>
      </c>
      <c r="S450" s="46">
        <f>VLOOKUP(I450, '[1]Lapse Rates'!$A$4:$F$24, 5)</f>
        <v>8.3940749999999998E-4</v>
      </c>
      <c r="T450" s="33">
        <f t="shared" si="527"/>
        <v>0.66223021426088624</v>
      </c>
      <c r="U450" s="33">
        <f t="shared" si="518"/>
        <v>3.8181865499552249E-2</v>
      </c>
      <c r="V450" s="39">
        <f t="shared" si="513"/>
        <v>5.5588100857719488E-4</v>
      </c>
      <c r="W450" s="32">
        <f t="shared" si="519"/>
        <v>0.6234924677527568</v>
      </c>
      <c r="X450" s="31"/>
      <c r="Y450" s="5">
        <f t="shared" si="524"/>
        <v>0</v>
      </c>
      <c r="Z450" s="5">
        <f t="shared" si="514"/>
        <v>3.9881423970411927</v>
      </c>
      <c r="AA450" s="5">
        <f t="shared" si="520"/>
        <v>0</v>
      </c>
      <c r="AB450" s="5">
        <f t="shared" si="505"/>
        <v>3.7548524536227497</v>
      </c>
      <c r="AC450" s="32"/>
      <c r="AD450" s="5">
        <f t="shared" si="525"/>
        <v>190819.55810636858</v>
      </c>
      <c r="AE450" s="5">
        <f t="shared" si="507"/>
        <v>-1908.1955810636862</v>
      </c>
      <c r="AF450" s="5">
        <f t="shared" si="507"/>
        <v>-21099.798647436764</v>
      </c>
      <c r="AG450" s="5">
        <f t="shared" si="528"/>
        <v>-22994.226677929852</v>
      </c>
      <c r="AH450" s="5">
        <f t="shared" si="529"/>
        <v>144817.33719993825</v>
      </c>
      <c r="AI450" s="42">
        <f t="shared" si="523"/>
        <v>0</v>
      </c>
      <c r="AJ450" s="42">
        <f t="shared" si="526"/>
        <v>18532.595900501561</v>
      </c>
      <c r="AK450" s="42">
        <f t="shared" si="530"/>
        <v>163349.93310043981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306049.50015536876</v>
      </c>
      <c r="K451" s="11">
        <f t="shared" si="511"/>
        <v>3060.4950015536879</v>
      </c>
      <c r="L451" s="24">
        <f t="shared" si="517"/>
        <v>33841.304809160574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H'!$B$264:$AV$384, 46)</f>
        <v>64.535664556265658</v>
      </c>
      <c r="S451" s="46">
        <f>VLOOKUP(I451, '[1]Lapse Rates'!$A$4:$F$24, 5)</f>
        <v>7.2940090000000004E-4</v>
      </c>
      <c r="T451" s="33">
        <f t="shared" si="527"/>
        <v>0.6234924677527568</v>
      </c>
      <c r="U451" s="33">
        <f t="shared" si="518"/>
        <v>4.0237500752250202E-2</v>
      </c>
      <c r="V451" s="39">
        <f t="shared" si="513"/>
        <v>4.5477596712208178E-4</v>
      </c>
      <c r="W451" s="32">
        <f t="shared" si="519"/>
        <v>0.58280019103338454</v>
      </c>
      <c r="X451" s="31"/>
      <c r="Y451" s="5">
        <f t="shared" si="524"/>
        <v>0</v>
      </c>
      <c r="Z451" s="5">
        <f t="shared" si="514"/>
        <v>3.7548524536227497</v>
      </c>
      <c r="AA451" s="5">
        <f t="shared" si="520"/>
        <v>0</v>
      </c>
      <c r="AB451" s="5">
        <f t="shared" si="505"/>
        <v>3.5097917624584412</v>
      </c>
      <c r="AC451" s="32"/>
      <c r="AD451" s="5">
        <f t="shared" si="525"/>
        <v>178365.70715622077</v>
      </c>
      <c r="AE451" s="5">
        <f t="shared" si="507"/>
        <v>-1783.6570715622079</v>
      </c>
      <c r="AF451" s="5">
        <f t="shared" si="507"/>
        <v>-19722.718907597777</v>
      </c>
      <c r="AG451" s="5">
        <f t="shared" si="528"/>
        <v>-24232.189840526888</v>
      </c>
      <c r="AH451" s="5">
        <f t="shared" si="529"/>
        <v>132627.14133653388</v>
      </c>
      <c r="AI451" s="42">
        <f t="shared" si="523"/>
        <v>0</v>
      </c>
      <c r="AJ451" s="42">
        <f t="shared" si="526"/>
        <v>17323.067464330707</v>
      </c>
      <c r="AK451" s="42">
        <f t="shared" si="530"/>
        <v>149950.20880086458</v>
      </c>
    </row>
    <row r="452" spans="1:37" ht="15" x14ac:dyDescent="0.2">
      <c r="I452" s="2">
        <f t="shared" si="510"/>
        <v>16</v>
      </c>
      <c r="J452" s="11">
        <f t="shared" si="500"/>
        <v>306049.50015536876</v>
      </c>
      <c r="K452" s="11">
        <f t="shared" si="511"/>
        <v>3060.4950015536879</v>
      </c>
      <c r="L452" s="24">
        <f t="shared" si="517"/>
        <v>33841.304809160574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H'!$B$264:$AV$384, 46)</f>
        <v>71.977004131060355</v>
      </c>
      <c r="S452" s="46">
        <f>VLOOKUP(I452, '[1]Lapse Rates'!$A$4:$F$24, 5)</f>
        <v>6.1234970000000001E-4</v>
      </c>
      <c r="T452" s="33">
        <f t="shared" si="527"/>
        <v>0.58280019103338454</v>
      </c>
      <c r="U452" s="33">
        <f t="shared" si="518"/>
        <v>4.1948211757592682E-2</v>
      </c>
      <c r="V452" s="39">
        <f t="shared" si="513"/>
        <v>3.5687752213923573E-4</v>
      </c>
      <c r="W452" s="32">
        <f t="shared" si="519"/>
        <v>0.54049510175365267</v>
      </c>
      <c r="X452" s="31"/>
      <c r="Y452" s="5">
        <f t="shared" si="524"/>
        <v>0</v>
      </c>
      <c r="Z452" s="5">
        <f t="shared" si="514"/>
        <v>3.5097917624584412</v>
      </c>
      <c r="AA452" s="5">
        <f t="shared" si="520"/>
        <v>0</v>
      </c>
      <c r="AB452" s="5">
        <f t="shared" si="505"/>
        <v>3.255018246340005</v>
      </c>
      <c r="AC452" s="32"/>
      <c r="AD452" s="5">
        <f t="shared" si="525"/>
        <v>165418.25572813058</v>
      </c>
      <c r="AE452" s="5">
        <f t="shared" si="507"/>
        <v>-1654.1825572813059</v>
      </c>
      <c r="AF452" s="5">
        <f t="shared" si="507"/>
        <v>-18291.05948630362</v>
      </c>
      <c r="AG452" s="5">
        <f t="shared" si="528"/>
        <v>-25262.429618563285</v>
      </c>
      <c r="AH452" s="5">
        <f t="shared" si="529"/>
        <v>120210.58406598236</v>
      </c>
      <c r="AI452" s="42">
        <f t="shared" si="523"/>
        <v>0</v>
      </c>
      <c r="AJ452" s="42">
        <f t="shared" si="526"/>
        <v>16065.59988863221</v>
      </c>
      <c r="AK452" s="42">
        <f t="shared" si="530"/>
        <v>136276.18395461456</v>
      </c>
    </row>
    <row r="453" spans="1:37" ht="15" x14ac:dyDescent="0.2">
      <c r="I453" s="2">
        <f t="shared" si="510"/>
        <v>17</v>
      </c>
      <c r="J453" s="11">
        <f t="shared" si="500"/>
        <v>306049.50015536876</v>
      </c>
      <c r="K453" s="11">
        <f t="shared" si="511"/>
        <v>3060.4950015536879</v>
      </c>
      <c r="L453" s="24">
        <f t="shared" si="517"/>
        <v>33841.304809160574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H'!$B$264:$AV$384, 46)</f>
        <v>80.086323876875198</v>
      </c>
      <c r="S453" s="46">
        <f>VLOOKUP(I453, '[1]Lapse Rates'!$A$4:$F$24, 5)</f>
        <v>4.6742110000000002E-4</v>
      </c>
      <c r="T453" s="33">
        <f t="shared" si="527"/>
        <v>0.54049510175365267</v>
      </c>
      <c r="U453" s="33">
        <f t="shared" si="518"/>
        <v>4.3286265772907645E-2</v>
      </c>
      <c r="V453" s="39">
        <f t="shared" si="513"/>
        <v>2.5263881500630427E-4</v>
      </c>
      <c r="W453" s="32">
        <f t="shared" si="519"/>
        <v>0.49695619716573874</v>
      </c>
      <c r="X453" s="31"/>
      <c r="Y453" s="5">
        <f t="shared" si="524"/>
        <v>0</v>
      </c>
      <c r="Z453" s="5">
        <f t="shared" si="514"/>
        <v>3.255018246340005</v>
      </c>
      <c r="AA453" s="5">
        <f t="shared" si="520"/>
        <v>0</v>
      </c>
      <c r="AB453" s="5">
        <f t="shared" si="505"/>
        <v>2.9928143366292566</v>
      </c>
      <c r="AC453" s="32"/>
      <c r="AD453" s="5">
        <f t="shared" si="525"/>
        <v>152093.19574168723</v>
      </c>
      <c r="AE453" s="5">
        <f t="shared" si="507"/>
        <v>-1520.9319574168724</v>
      </c>
      <c r="AF453" s="5">
        <f t="shared" si="507"/>
        <v>-16817.646145087067</v>
      </c>
      <c r="AG453" s="5">
        <f t="shared" si="528"/>
        <v>-26068.244550152398</v>
      </c>
      <c r="AH453" s="5">
        <f t="shared" si="529"/>
        <v>107686.37308903091</v>
      </c>
      <c r="AI453" s="42">
        <f t="shared" si="523"/>
        <v>0</v>
      </c>
      <c r="AJ453" s="42">
        <f t="shared" si="526"/>
        <v>14771.458394526888</v>
      </c>
      <c r="AK453" s="42">
        <f t="shared" si="530"/>
        <v>122457.83148355779</v>
      </c>
    </row>
    <row r="454" spans="1:37" ht="15" x14ac:dyDescent="0.2">
      <c r="I454" s="2">
        <f t="shared" si="510"/>
        <v>18</v>
      </c>
      <c r="J454" s="11">
        <f t="shared" si="500"/>
        <v>306049.50015536876</v>
      </c>
      <c r="K454" s="11">
        <f t="shared" si="511"/>
        <v>3060.4950015536879</v>
      </c>
      <c r="L454" s="24">
        <f t="shared" si="517"/>
        <v>33841.304809160574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H'!$B$264:$AV$384, 46)</f>
        <v>89.142608287459197</v>
      </c>
      <c r="S454" s="46">
        <f>VLOOKUP(I454, '[1]Lapse Rates'!$A$4:$F$24, 5)</f>
        <v>4.0205260000000001E-4</v>
      </c>
      <c r="T454" s="33">
        <f t="shared" si="527"/>
        <v>0.49695619716573874</v>
      </c>
      <c r="U454" s="33">
        <f t="shared" si="518"/>
        <v>4.429997161997079E-2</v>
      </c>
      <c r="V454" s="39">
        <f t="shared" si="513"/>
        <v>1.9980253115659791E-4</v>
      </c>
      <c r="W454" s="32">
        <f t="shared" si="519"/>
        <v>0.45245642301461136</v>
      </c>
      <c r="X454" s="31"/>
      <c r="Y454" s="5">
        <f t="shared" si="524"/>
        <v>0</v>
      </c>
      <c r="Z454" s="5">
        <f t="shared" si="524"/>
        <v>2.9928143366292566</v>
      </c>
      <c r="AA454" s="5">
        <f t="shared" si="520"/>
        <v>0</v>
      </c>
      <c r="AB454" s="5">
        <f t="shared" si="505"/>
        <v>2.724823791756664</v>
      </c>
      <c r="AC454" s="32"/>
      <c r="AD454" s="5">
        <f t="shared" si="525"/>
        <v>138474.06210570788</v>
      </c>
      <c r="AE454" s="5">
        <f t="shared" si="507"/>
        <v>-1384.7406210570791</v>
      </c>
      <c r="AF454" s="5">
        <f t="shared" si="507"/>
        <v>-15311.715724099959</v>
      </c>
      <c r="AG454" s="5">
        <f t="shared" si="528"/>
        <v>-26678.727608723388</v>
      </c>
      <c r="AH454" s="5">
        <f t="shared" si="529"/>
        <v>95098.878151827463</v>
      </c>
      <c r="AI454" s="42">
        <f t="shared" si="523"/>
        <v>0</v>
      </c>
      <c r="AJ454" s="42">
        <f t="shared" si="526"/>
        <v>13448.756032730669</v>
      </c>
      <c r="AK454" s="42">
        <f t="shared" si="530"/>
        <v>108547.63418455813</v>
      </c>
    </row>
    <row r="455" spans="1:37" ht="15" x14ac:dyDescent="0.2">
      <c r="I455" s="2">
        <f t="shared" si="510"/>
        <v>19</v>
      </c>
      <c r="J455" s="11">
        <f t="shared" si="500"/>
        <v>306049.50015536876</v>
      </c>
      <c r="K455" s="11">
        <f t="shared" si="511"/>
        <v>3060.4950015536879</v>
      </c>
      <c r="L455" s="24">
        <f t="shared" si="517"/>
        <v>33841.304809160574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H'!$B$264:$AV$384, 46)</f>
        <v>99.24152443883078</v>
      </c>
      <c r="S455" s="46">
        <f>VLOOKUP(I455, '[1]Lapse Rates'!$A$4:$F$24, 5)</f>
        <v>3.3283375800000001E-2</v>
      </c>
      <c r="T455" s="33">
        <f t="shared" si="527"/>
        <v>0.45245642301461136</v>
      </c>
      <c r="U455" s="33">
        <f t="shared" si="518"/>
        <v>4.4902465162110508E-2</v>
      </c>
      <c r="V455" s="39">
        <f t="shared" si="513"/>
        <v>1.5059277160319079E-2</v>
      </c>
      <c r="W455" s="32">
        <f t="shared" si="519"/>
        <v>0.3924946806921818</v>
      </c>
      <c r="X455" s="31"/>
      <c r="Y455" s="5">
        <f t="shared" si="524"/>
        <v>0</v>
      </c>
      <c r="Z455" s="5">
        <f t="shared" si="524"/>
        <v>2.724823791756664</v>
      </c>
      <c r="AA455" s="5">
        <f t="shared" si="520"/>
        <v>0</v>
      </c>
      <c r="AB455" s="5">
        <f t="shared" si="505"/>
        <v>2.3637167905857193</v>
      </c>
      <c r="AC455" s="32"/>
      <c r="AD455" s="5">
        <f t="shared" si="525"/>
        <v>120122.8008394833</v>
      </c>
      <c r="AE455" s="5">
        <f t="shared" si="507"/>
        <v>-1201.2280083948331</v>
      </c>
      <c r="AF455" s="5">
        <f t="shared" si="507"/>
        <v>-13282.532125278276</v>
      </c>
      <c r="AG455" s="5">
        <f t="shared" si="528"/>
        <v>-27041.56669211265</v>
      </c>
      <c r="AH455" s="5">
        <f t="shared" si="529"/>
        <v>78597.474013697545</v>
      </c>
      <c r="AI455" s="42">
        <f t="shared" si="523"/>
        <v>0</v>
      </c>
      <c r="AJ455" s="42">
        <f t="shared" si="526"/>
        <v>11666.473599943751</v>
      </c>
      <c r="AK455" s="42">
        <f t="shared" si="530"/>
        <v>90263.9476136413</v>
      </c>
    </row>
    <row r="456" spans="1:37" ht="15" x14ac:dyDescent="0.2">
      <c r="I456" s="2">
        <f t="shared" si="510"/>
        <v>20</v>
      </c>
      <c r="J456" s="11">
        <f t="shared" si="500"/>
        <v>306049.50015536876</v>
      </c>
      <c r="K456" s="11">
        <f t="shared" si="511"/>
        <v>3060.4950015536879</v>
      </c>
      <c r="L456" s="24">
        <f t="shared" si="517"/>
        <v>33841.304809160574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H'!$B$264:$AV$384, 46)</f>
        <v>110.54517296070301</v>
      </c>
      <c r="S456" s="46">
        <f>VLOOKUP(I456, '[1]Lapse Rates'!$A$4:$F$24, 5)</f>
        <v>0</v>
      </c>
      <c r="T456" s="33">
        <f t="shared" si="527"/>
        <v>0.3924946806921818</v>
      </c>
      <c r="U456" s="33">
        <f t="shared" si="518"/>
        <v>4.3388392363273139E-2</v>
      </c>
      <c r="V456" s="39">
        <f t="shared" si="513"/>
        <v>0</v>
      </c>
      <c r="W456" s="32">
        <f t="shared" si="519"/>
        <v>0.34910628832890866</v>
      </c>
      <c r="X456" s="31"/>
      <c r="Y456" s="5">
        <f t="shared" si="524"/>
        <v>0</v>
      </c>
      <c r="Z456" s="5">
        <f t="shared" si="524"/>
        <v>2.3637167905857193</v>
      </c>
      <c r="AA456" s="5">
        <f t="shared" si="520"/>
        <v>0</v>
      </c>
      <c r="AB456" s="5">
        <f t="shared" si="505"/>
        <v>2.1024193091403034</v>
      </c>
      <c r="AC456" s="32"/>
      <c r="AD456" s="5">
        <f>$W456*J456</f>
        <v>106843.80504415855</v>
      </c>
      <c r="AE456" s="5">
        <f t="shared" si="507"/>
        <v>-1068.4380504415856</v>
      </c>
      <c r="AF456" s="5">
        <f t="shared" si="507"/>
        <v>-11814.212314133294</v>
      </c>
      <c r="AG456" s="5">
        <f t="shared" si="528"/>
        <v>-26129.74814454162</v>
      </c>
      <c r="AH456" s="5">
        <f t="shared" si="529"/>
        <v>67831.406535042042</v>
      </c>
      <c r="AI456" s="42">
        <f t="shared" si="523"/>
        <v>0</v>
      </c>
      <c r="AJ456" s="42">
        <f t="shared" si="526"/>
        <v>10376.795382700791</v>
      </c>
      <c r="AK456" s="42">
        <f t="shared" si="530"/>
        <v>78208.20191774283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4698019.3486828757</v>
      </c>
      <c r="AE459" s="21">
        <f t="shared" ref="AE459:AK459" si="531">SUM(AE436:AE456)</f>
        <v>-163334.5091511936</v>
      </c>
      <c r="AF459" s="21">
        <f t="shared" si="531"/>
        <v>-495435.59910043451</v>
      </c>
      <c r="AG459" s="21">
        <f t="shared" si="531"/>
        <v>-370562.70987628005</v>
      </c>
      <c r="AH459" s="21">
        <f t="shared" si="531"/>
        <v>3668686.5305549665</v>
      </c>
      <c r="AI459" s="21">
        <f t="shared" si="531"/>
        <v>0</v>
      </c>
      <c r="AJ459" s="21">
        <f t="shared" si="531"/>
        <v>426847.37181457499</v>
      </c>
      <c r="AK459" s="21">
        <f t="shared" si="531"/>
        <v>4095533.9023695411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2447785.1688614329</v>
      </c>
      <c r="AE461" s="21">
        <f t="shared" ref="AE461:AK461" si="532">AE436+NPV($D$6,AE437:AE456)</f>
        <v>-141100.62146441714</v>
      </c>
      <c r="AF461" s="21">
        <f t="shared" si="532"/>
        <v>-249585.24812163258</v>
      </c>
      <c r="AG461" s="21">
        <f t="shared" si="532"/>
        <v>-133697.10789622253</v>
      </c>
      <c r="AH461" s="21">
        <f t="shared" si="532"/>
        <v>1923402.1913791604</v>
      </c>
      <c r="AI461" s="21">
        <f t="shared" si="532"/>
        <v>0</v>
      </c>
      <c r="AJ461" s="21">
        <f t="shared" si="532"/>
        <v>208275.95461046314</v>
      </c>
      <c r="AK461" s="21">
        <f t="shared" si="532"/>
        <v>2131678.1459896234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3552102.8873637361</v>
      </c>
      <c r="AE463" s="21">
        <f t="shared" ref="AE463:AK463" si="533">AE436+NPV($D$7,AE437:AE456)</f>
        <v>-151980.95569297744</v>
      </c>
      <c r="AF463" s="21">
        <f t="shared" si="533"/>
        <v>-369894.12196959811</v>
      </c>
      <c r="AG463" s="21">
        <f t="shared" si="533"/>
        <v>-242902.11955817376</v>
      </c>
      <c r="AH463" s="21">
        <f t="shared" si="533"/>
        <v>2787325.6901429868</v>
      </c>
      <c r="AI463" s="21">
        <f t="shared" si="533"/>
        <v>0</v>
      </c>
      <c r="AJ463" s="21">
        <f t="shared" si="533"/>
        <v>315544.40648554906</v>
      </c>
      <c r="AK463" s="21">
        <f t="shared" si="533"/>
        <v>3102870.096628536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R22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-5819.2546919303622</v>
      </c>
      <c r="C19" s="60">
        <v>-8167.3846328059471</v>
      </c>
      <c r="D19" s="60">
        <v>-7659.7510287431805</v>
      </c>
      <c r="E19" s="60">
        <v>-7831.7233075964914</v>
      </c>
      <c r="F19" s="60">
        <v>-5616.8294924143374</v>
      </c>
      <c r="G19" s="60">
        <v>-5267.5040639917679</v>
      </c>
      <c r="H19" s="60">
        <v>-5385.3759313237824</v>
      </c>
      <c r="I19" s="60">
        <v>-7393.8164281418203</v>
      </c>
      <c r="J19" s="60">
        <v>-7559.8658516390251</v>
      </c>
      <c r="K19" s="60">
        <v>-7089.7006024137636</v>
      </c>
      <c r="L19" s="60">
        <v>-5084.1650727172455</v>
      </c>
      <c r="M19" s="60">
        <v>-5197.9568787648641</v>
      </c>
      <c r="N19" s="60">
        <v>-4874.5441988000184</v>
      </c>
      <c r="O19" s="60">
        <v>-6843.4079235674026</v>
      </c>
      <c r="P19" s="60">
        <v>-4704.811513098547</v>
      </c>
    </row>
    <row r="20" spans="1:16" x14ac:dyDescent="0.15">
      <c r="A20">
        <f t="shared" si="0"/>
        <v>19</v>
      </c>
      <c r="B20" s="60">
        <v>-6307.8597470980421</v>
      </c>
      <c r="C20" s="60">
        <v>-8813.8415985575448</v>
      </c>
      <c r="D20" s="60">
        <v>-8270.4962486968707</v>
      </c>
      <c r="E20" s="60">
        <v>-8451.8382279731304</v>
      </c>
      <c r="F20" s="60">
        <v>-6088.5431171462251</v>
      </c>
      <c r="G20" s="60">
        <v>-5712.9386553661507</v>
      </c>
      <c r="H20" s="60">
        <v>-5837.7665485212074</v>
      </c>
      <c r="I20" s="60">
        <v>-7983.5280418659913</v>
      </c>
      <c r="J20" s="60">
        <v>-8158.6316691355532</v>
      </c>
      <c r="K20" s="60">
        <v>-7655.3436346849203</v>
      </c>
      <c r="L20" s="60">
        <v>-5514.1827572410884</v>
      </c>
      <c r="M20" s="60">
        <v>-5634.6934648198494</v>
      </c>
      <c r="N20" s="60">
        <v>-5286.9272536739891</v>
      </c>
      <c r="O20" s="60">
        <v>-7389.5468580112547</v>
      </c>
      <c r="P20" s="60">
        <v>-5102.9095759408592</v>
      </c>
    </row>
    <row r="21" spans="1:16" x14ac:dyDescent="0.15">
      <c r="A21">
        <f t="shared" si="0"/>
        <v>20</v>
      </c>
      <c r="B21" s="60">
        <v>-6814.1016537632968</v>
      </c>
      <c r="C21" s="60">
        <v>-9476.4340391253227</v>
      </c>
      <c r="D21" s="60">
        <v>-8897.1265830652374</v>
      </c>
      <c r="E21" s="60">
        <v>-9087.4713021952612</v>
      </c>
      <c r="F21" s="60">
        <v>-6577.303536958897</v>
      </c>
      <c r="G21" s="60">
        <v>-6174.8892416003273</v>
      </c>
      <c r="H21" s="60">
        <v>-6306.5272170993803</v>
      </c>
      <c r="I21" s="60">
        <v>-8588.6081623295631</v>
      </c>
      <c r="J21" s="60">
        <v>-8772.4127836614916</v>
      </c>
      <c r="K21" s="60">
        <v>-8235.7613172084093</v>
      </c>
      <c r="L21" s="60">
        <v>-5960.1611352889031</v>
      </c>
      <c r="M21" s="60">
        <v>-6087.2504910861589</v>
      </c>
      <c r="N21" s="60">
        <v>-5714.6343697209013</v>
      </c>
      <c r="O21" s="60">
        <v>-7949.9770928426833</v>
      </c>
      <c r="P21" s="60">
        <v>-5515.8148600591667</v>
      </c>
    </row>
    <row r="22" spans="1:16" x14ac:dyDescent="0.15">
      <c r="A22">
        <f t="shared" si="0"/>
        <v>21</v>
      </c>
      <c r="B22" s="60">
        <v>-7341.158884810674</v>
      </c>
      <c r="C22" s="60">
        <v>-10159.314681177819</v>
      </c>
      <c r="D22" s="60">
        <v>-9550.1311638213483</v>
      </c>
      <c r="E22" s="60">
        <v>-9742.6107796044544</v>
      </c>
      <c r="F22" s="60">
        <v>-7086.1822273388743</v>
      </c>
      <c r="G22" s="60">
        <v>-6661.0568453096257</v>
      </c>
      <c r="H22" s="60">
        <v>-6794.6067582014612</v>
      </c>
      <c r="I22" s="60">
        <v>-9219.1897212757249</v>
      </c>
      <c r="J22" s="60">
        <v>-9405.0638461511844</v>
      </c>
      <c r="K22" s="60">
        <v>-8840.6785407310417</v>
      </c>
      <c r="L22" s="60">
        <v>-6429.5378294335269</v>
      </c>
      <c r="M22" s="60">
        <v>-6558.4772145849283</v>
      </c>
      <c r="N22" s="60">
        <v>-6164.8016019076349</v>
      </c>
      <c r="O22" s="60">
        <v>-8534.0925133754026</v>
      </c>
      <c r="P22" s="60">
        <v>-5950.4189176244281</v>
      </c>
    </row>
    <row r="23" spans="1:16" x14ac:dyDescent="0.15">
      <c r="A23">
        <f t="shared" si="0"/>
        <v>22</v>
      </c>
      <c r="B23" s="60">
        <v>-7892.2223011682318</v>
      </c>
      <c r="C23" s="60">
        <v>-10865.926224682977</v>
      </c>
      <c r="D23" s="60">
        <v>-10227.336306572237</v>
      </c>
      <c r="E23" s="60">
        <v>-10420.56709872287</v>
      </c>
      <c r="F23" s="60">
        <v>-7618.264257164934</v>
      </c>
      <c r="G23" s="60">
        <v>-7170.4175428284007</v>
      </c>
      <c r="H23" s="60">
        <v>-7304.9688204903368</v>
      </c>
      <c r="I23" s="60">
        <v>-9873.1796468658249</v>
      </c>
      <c r="J23" s="60">
        <v>-10059.787598746438</v>
      </c>
      <c r="K23" s="60">
        <v>-9468.0939711221508</v>
      </c>
      <c r="L23" s="60">
        <v>-6921.3279726582823</v>
      </c>
      <c r="M23" s="60">
        <v>-7051.2386065216451</v>
      </c>
      <c r="N23" s="60">
        <v>-6636.4884387348466</v>
      </c>
      <c r="O23" s="60">
        <v>-9139.9657293006167</v>
      </c>
      <c r="P23" s="60">
        <v>-6405.8169177044792</v>
      </c>
    </row>
    <row r="24" spans="1:16" x14ac:dyDescent="0.15">
      <c r="A24">
        <f t="shared" si="0"/>
        <v>23</v>
      </c>
      <c r="B24" s="60">
        <v>-8471.2164031462653</v>
      </c>
      <c r="C24" s="60">
        <v>-11601.566520214752</v>
      </c>
      <c r="D24" s="60">
        <v>-10933.546373679881</v>
      </c>
      <c r="E24" s="60">
        <v>-11126.429350773344</v>
      </c>
      <c r="F24" s="60">
        <v>-8177.3427332133724</v>
      </c>
      <c r="G24" s="60">
        <v>-7706.4195661046369</v>
      </c>
      <c r="H24" s="60">
        <v>-7841.255826202515</v>
      </c>
      <c r="I24" s="60">
        <v>-10555.222483890177</v>
      </c>
      <c r="J24" s="60">
        <v>-10741.503497612059</v>
      </c>
      <c r="K24" s="60">
        <v>-10122.468780817495</v>
      </c>
      <c r="L24" s="60">
        <v>-7438.864151402141</v>
      </c>
      <c r="M24" s="60">
        <v>-7569.0547214674671</v>
      </c>
      <c r="N24" s="60">
        <v>-7132.8948596613636</v>
      </c>
      <c r="O24" s="60">
        <v>-9771.908929317513</v>
      </c>
      <c r="P24" s="60">
        <v>-6885.1011661395651</v>
      </c>
    </row>
    <row r="25" spans="1:16" x14ac:dyDescent="0.15">
      <c r="A25">
        <f t="shared" si="0"/>
        <v>24</v>
      </c>
      <c r="B25" s="60">
        <v>-9086.1068832832843</v>
      </c>
      <c r="C25" s="60">
        <v>-12376.408335988077</v>
      </c>
      <c r="D25" s="60">
        <v>-11678.499273071509</v>
      </c>
      <c r="E25" s="60">
        <v>-11869.967844701585</v>
      </c>
      <c r="F25" s="60">
        <v>-8771.1147808941369</v>
      </c>
      <c r="G25" s="60">
        <v>-8276.4346354235204</v>
      </c>
      <c r="H25" s="60">
        <v>-8410.8570723051434</v>
      </c>
      <c r="I25" s="60">
        <v>-11274.730287725626</v>
      </c>
      <c r="J25" s="60">
        <v>-11459.65491996098</v>
      </c>
      <c r="K25" s="60">
        <v>-10812.841318513965</v>
      </c>
      <c r="L25" s="60">
        <v>-7989.2688203415937</v>
      </c>
      <c r="M25" s="60">
        <v>-8119.0650077510891</v>
      </c>
      <c r="N25" s="60">
        <v>-7660.8576788421069</v>
      </c>
      <c r="O25" s="60">
        <v>-10438.656972619428</v>
      </c>
      <c r="P25" s="60">
        <v>-7394.8766878587021</v>
      </c>
    </row>
    <row r="26" spans="1:16" x14ac:dyDescent="0.15">
      <c r="A26">
        <f t="shared" si="0"/>
        <v>25</v>
      </c>
      <c r="B26" s="60">
        <v>-9752.381998489589</v>
      </c>
      <c r="C26" s="60">
        <v>-13211.481360039592</v>
      </c>
      <c r="D26" s="60">
        <v>-12482.023869596971</v>
      </c>
      <c r="E26" s="60">
        <v>-12671.371411863844</v>
      </c>
      <c r="F26" s="60">
        <v>-9414.5422354109523</v>
      </c>
      <c r="G26" s="60">
        <v>-8894.5828556658435</v>
      </c>
      <c r="H26" s="60">
        <v>-9028.1313991107763</v>
      </c>
      <c r="I26" s="60">
        <v>-12050.861657875972</v>
      </c>
      <c r="J26" s="60">
        <v>-12233.748214911628</v>
      </c>
      <c r="K26" s="60">
        <v>-11557.602097524037</v>
      </c>
      <c r="L26" s="60">
        <v>-8586.1811298509947</v>
      </c>
      <c r="M26" s="60">
        <v>-8715.1391846603365</v>
      </c>
      <c r="N26" s="60">
        <v>-8233.465224296684</v>
      </c>
      <c r="O26" s="60">
        <v>-11157.977083416699</v>
      </c>
      <c r="P26" s="60">
        <v>-7947.7850814673766</v>
      </c>
    </row>
    <row r="27" spans="1:16" x14ac:dyDescent="0.15">
      <c r="A27">
        <f t="shared" si="0"/>
        <v>26</v>
      </c>
      <c r="B27" s="60">
        <v>-10476.235098296493</v>
      </c>
      <c r="C27" s="60">
        <v>-14114.100997527325</v>
      </c>
      <c r="D27" s="60">
        <v>-13351.178861810633</v>
      </c>
      <c r="E27" s="60">
        <v>-13537.67697527444</v>
      </c>
      <c r="F27" s="60">
        <v>-10113.615379395418</v>
      </c>
      <c r="G27" s="60">
        <v>-9566.6376579088101</v>
      </c>
      <c r="H27" s="60">
        <v>-9698.8358200713556</v>
      </c>
      <c r="I27" s="60">
        <v>-12890.447586573362</v>
      </c>
      <c r="J27" s="60">
        <v>-13070.593383443609</v>
      </c>
      <c r="K27" s="60">
        <v>-12363.320199140755</v>
      </c>
      <c r="L27" s="60">
        <v>-9235.1841765492991</v>
      </c>
      <c r="M27" s="60">
        <v>-9362.8445296619975</v>
      </c>
      <c r="N27" s="60">
        <v>-8856.0820441467986</v>
      </c>
      <c r="O27" s="60">
        <v>-11936.225046585727</v>
      </c>
      <c r="P27" s="60">
        <v>-8549.0132063662368</v>
      </c>
    </row>
    <row r="28" spans="1:16" x14ac:dyDescent="0.15">
      <c r="A28">
        <f t="shared" si="0"/>
        <v>27</v>
      </c>
      <c r="B28" s="60">
        <v>-11257.470928529418</v>
      </c>
      <c r="C28" s="60">
        <v>-15082.534029778963</v>
      </c>
      <c r="D28" s="60">
        <v>-14284.554882146846</v>
      </c>
      <c r="E28" s="60">
        <v>-14467.242465530999</v>
      </c>
      <c r="F28" s="60">
        <v>-10868.157574139655</v>
      </c>
      <c r="G28" s="60">
        <v>-10292.603926224301</v>
      </c>
      <c r="H28" s="60">
        <v>-10422.813951550685</v>
      </c>
      <c r="I28" s="60">
        <v>-13792.143393289287</v>
      </c>
      <c r="J28" s="60">
        <v>-13968.620951149036</v>
      </c>
      <c r="K28" s="60">
        <v>-13228.723552591178</v>
      </c>
      <c r="L28" s="60">
        <v>-9936.2928976309613</v>
      </c>
      <c r="M28" s="60">
        <v>-10062.040254202717</v>
      </c>
      <c r="N28" s="60">
        <v>-9528.7336778837525</v>
      </c>
      <c r="O28" s="60">
        <v>-12772.186526125675</v>
      </c>
      <c r="P28" s="60">
        <v>-9198.594488605846</v>
      </c>
    </row>
    <row r="29" spans="1:16" x14ac:dyDescent="0.15">
      <c r="A29">
        <f t="shared" si="0"/>
        <v>28</v>
      </c>
      <c r="B29" s="60">
        <v>-12134.183104001713</v>
      </c>
      <c r="C29" s="60">
        <v>-16168.058624467276</v>
      </c>
      <c r="D29" s="60">
        <v>-15330.445425956741</v>
      </c>
      <c r="E29" s="60">
        <v>-15509.301236016501</v>
      </c>
      <c r="F29" s="60">
        <v>-11714.969888303345</v>
      </c>
      <c r="G29" s="60">
        <v>-11107.15565115651</v>
      </c>
      <c r="H29" s="60">
        <v>-11235.386111597709</v>
      </c>
      <c r="I29" s="60">
        <v>-14802.614213987268</v>
      </c>
      <c r="J29" s="60">
        <v>-14975.404252812266</v>
      </c>
      <c r="K29" s="60">
        <v>-14198.610929596749</v>
      </c>
      <c r="L29" s="60">
        <v>-10723.002006990451</v>
      </c>
      <c r="M29" s="60">
        <v>-10846.845411544797</v>
      </c>
      <c r="N29" s="60">
        <v>-10283.564095665197</v>
      </c>
      <c r="O29" s="60">
        <v>-13709.145491048188</v>
      </c>
      <c r="P29" s="60">
        <v>-9927.5772933946664</v>
      </c>
    </row>
    <row r="30" spans="1:16" x14ac:dyDescent="0.15">
      <c r="A30">
        <f t="shared" si="0"/>
        <v>29</v>
      </c>
      <c r="B30" s="60">
        <v>-13119.587562439794</v>
      </c>
      <c r="C30" s="60">
        <v>-17386.176057307057</v>
      </c>
      <c r="D30" s="60">
        <v>-16503.767511044531</v>
      </c>
      <c r="E30" s="60">
        <v>-16678.771352701111</v>
      </c>
      <c r="F30" s="60">
        <v>-12666.838498125797</v>
      </c>
      <c r="G30" s="60">
        <v>-12022.577000036845</v>
      </c>
      <c r="H30" s="60">
        <v>-12148.844476408307</v>
      </c>
      <c r="I30" s="60">
        <v>-15936.301188516058</v>
      </c>
      <c r="J30" s="60">
        <v>-16105.385679312352</v>
      </c>
      <c r="K30" s="60">
        <v>-15286.875626607451</v>
      </c>
      <c r="L30" s="60">
        <v>-11607.193731668482</v>
      </c>
      <c r="M30" s="60">
        <v>-11729.150119075934</v>
      </c>
      <c r="N30" s="60">
        <v>-11131.993730785221</v>
      </c>
      <c r="O30" s="60">
        <v>-14760.548705319588</v>
      </c>
      <c r="P30" s="60">
        <v>-10747.006384250224</v>
      </c>
    </row>
    <row r="31" spans="1:16" x14ac:dyDescent="0.15">
      <c r="A31">
        <f t="shared" si="0"/>
        <v>30</v>
      </c>
      <c r="B31" s="60">
        <v>-14222.332648394897</v>
      </c>
      <c r="C31" s="60">
        <v>-18746.505069449602</v>
      </c>
      <c r="D31" s="60">
        <v>-17813.804799198446</v>
      </c>
      <c r="E31" s="60">
        <v>-17984.931823292118</v>
      </c>
      <c r="F31" s="60">
        <v>-13732.142585636193</v>
      </c>
      <c r="G31" s="60">
        <v>-13046.935540631006</v>
      </c>
      <c r="H31" s="60">
        <v>-13171.257720305979</v>
      </c>
      <c r="I31" s="60">
        <v>-17202.209095275048</v>
      </c>
      <c r="J31" s="60">
        <v>-17367.565673215555</v>
      </c>
      <c r="K31" s="60">
        <v>-16502.19975547602</v>
      </c>
      <c r="L31" s="60">
        <v>-12596.681972880855</v>
      </c>
      <c r="M31" s="60">
        <v>-12716.76946648671</v>
      </c>
      <c r="N31" s="60">
        <v>-12081.544097411137</v>
      </c>
      <c r="O31" s="60">
        <v>-15934.814030034935</v>
      </c>
      <c r="P31" s="60">
        <v>-11664.164679720039</v>
      </c>
    </row>
    <row r="32" spans="1:16" x14ac:dyDescent="0.15">
      <c r="A32">
        <f t="shared" si="0"/>
        <v>31</v>
      </c>
      <c r="B32" s="60">
        <v>-15451.850228660021</v>
      </c>
      <c r="C32" s="60">
        <v>-20259.139743936536</v>
      </c>
      <c r="D32" s="60">
        <v>-19278.291672440402</v>
      </c>
      <c r="E32" s="60">
        <v>-19437.529916477793</v>
      </c>
      <c r="F32" s="60">
        <v>-14920.025102691981</v>
      </c>
      <c r="G32" s="60">
        <v>-14195.691325969894</v>
      </c>
      <c r="H32" s="60">
        <v>-14311.435060527265</v>
      </c>
      <c r="I32" s="60">
        <v>-18617.524144880332</v>
      </c>
      <c r="J32" s="60">
        <v>-18771.406452559699</v>
      </c>
      <c r="K32" s="60">
        <v>-17861.136827778955</v>
      </c>
      <c r="L32" s="60">
        <v>-13706.430713853355</v>
      </c>
      <c r="M32" s="60">
        <v>-13818.239774738975</v>
      </c>
      <c r="N32" s="60">
        <v>-13146.60834439991</v>
      </c>
      <c r="O32" s="60">
        <v>-17247.978009842325</v>
      </c>
      <c r="P32" s="60">
        <v>-12692.980256339597</v>
      </c>
    </row>
    <row r="33" spans="1:16" x14ac:dyDescent="0.15">
      <c r="A33">
        <f t="shared" si="0"/>
        <v>32</v>
      </c>
      <c r="B33" s="60">
        <v>-16812.057017543742</v>
      </c>
      <c r="C33" s="60">
        <v>-21926.560925668658</v>
      </c>
      <c r="D33" s="60">
        <v>-20893.749791099533</v>
      </c>
      <c r="E33" s="60">
        <v>-21039.014800077981</v>
      </c>
      <c r="F33" s="60">
        <v>-16234.308285799607</v>
      </c>
      <c r="G33" s="60">
        <v>-15467.54795871818</v>
      </c>
      <c r="H33" s="60">
        <v>-15573.087113842481</v>
      </c>
      <c r="I33" s="60">
        <v>-20178.935765866783</v>
      </c>
      <c r="J33" s="60">
        <v>-20319.327262925442</v>
      </c>
      <c r="K33" s="60">
        <v>-19360.564139916351</v>
      </c>
      <c r="L33" s="60">
        <v>-14935.219916591463</v>
      </c>
      <c r="M33" s="60">
        <v>-15037.178458958551</v>
      </c>
      <c r="N33" s="60">
        <v>-14326.051054548981</v>
      </c>
      <c r="O33" s="60">
        <v>-18697.066956624134</v>
      </c>
      <c r="P33" s="60">
        <v>-13832.384110025847</v>
      </c>
    </row>
    <row r="34" spans="1:16" x14ac:dyDescent="0.15">
      <c r="A34">
        <f t="shared" si="0"/>
        <v>33</v>
      </c>
      <c r="B34" s="60">
        <v>-18318.812390107421</v>
      </c>
      <c r="C34" s="60">
        <v>-23766.410695252034</v>
      </c>
      <c r="D34" s="60">
        <v>-22676.97829570781</v>
      </c>
      <c r="E34" s="60">
        <v>-22806.409708502455</v>
      </c>
      <c r="F34" s="60">
        <v>-17690.361754321708</v>
      </c>
      <c r="G34" s="60">
        <v>-16877.146508334838</v>
      </c>
      <c r="H34" s="60">
        <v>-16971.01818258212</v>
      </c>
      <c r="I34" s="60">
        <v>-21902.743859442067</v>
      </c>
      <c r="J34" s="60">
        <v>-22027.843669704536</v>
      </c>
      <c r="K34" s="60">
        <v>-21016.203503297787</v>
      </c>
      <c r="L34" s="60">
        <v>-16297.234810248812</v>
      </c>
      <c r="M34" s="60">
        <v>-16387.927878747596</v>
      </c>
      <c r="N34" s="60">
        <v>-15633.531634800387</v>
      </c>
      <c r="O34" s="60">
        <v>-20297.328877541262</v>
      </c>
      <c r="P34" s="60">
        <v>-15095.606248288699</v>
      </c>
    </row>
    <row r="35" spans="1:16" x14ac:dyDescent="0.15">
      <c r="A35">
        <f t="shared" si="0"/>
        <v>34</v>
      </c>
      <c r="B35" s="60">
        <v>-19994.984528425433</v>
      </c>
      <c r="C35" s="60">
        <v>-25805.328813023149</v>
      </c>
      <c r="D35" s="60">
        <v>-24653.812612237714</v>
      </c>
      <c r="E35" s="60">
        <v>-24765.400338184609</v>
      </c>
      <c r="F35" s="60">
        <v>-19310.340142028032</v>
      </c>
      <c r="G35" s="60">
        <v>-18445.95167271946</v>
      </c>
      <c r="H35" s="60">
        <v>-18526.559994633102</v>
      </c>
      <c r="I35" s="60">
        <v>-23813.998921678387</v>
      </c>
      <c r="J35" s="60">
        <v>-23921.860127067757</v>
      </c>
      <c r="K35" s="60">
        <v>-22852.198248874414</v>
      </c>
      <c r="L35" s="60">
        <v>-17813.264545917758</v>
      </c>
      <c r="M35" s="60">
        <v>-17891.147899647076</v>
      </c>
      <c r="N35" s="60">
        <v>-17089.060691891784</v>
      </c>
      <c r="O35" s="60">
        <v>-22072.164932533145</v>
      </c>
      <c r="P35" s="60">
        <v>-16502.022052970126</v>
      </c>
    </row>
    <row r="36" spans="1:16" x14ac:dyDescent="0.15">
      <c r="A36">
        <f t="shared" si="0"/>
        <v>35</v>
      </c>
      <c r="B36" s="60">
        <v>-21853.835814652062</v>
      </c>
      <c r="C36" s="60">
        <v>-28056.794477829921</v>
      </c>
      <c r="D36" s="60">
        <v>-26837.608042049673</v>
      </c>
      <c r="E36" s="60">
        <v>-26929.059601518515</v>
      </c>
      <c r="F36" s="60">
        <v>-21107.133145203647</v>
      </c>
      <c r="G36" s="60">
        <v>-20186.648615673945</v>
      </c>
      <c r="H36" s="60">
        <v>-20252.168559815629</v>
      </c>
      <c r="I36" s="60">
        <v>-25925.710545444901</v>
      </c>
      <c r="J36" s="60">
        <v>-26014.111625396497</v>
      </c>
      <c r="K36" s="60">
        <v>-24881.152672611261</v>
      </c>
      <c r="L36" s="60">
        <v>-19495.630459522345</v>
      </c>
      <c r="M36" s="60">
        <v>-19558.937423184401</v>
      </c>
      <c r="N36" s="60">
        <v>-18704.536936087497</v>
      </c>
      <c r="O36" s="60">
        <v>-24033.843358682367</v>
      </c>
      <c r="P36" s="60">
        <v>-18063.182816710567</v>
      </c>
    </row>
    <row r="37" spans="1:16" x14ac:dyDescent="0.15">
      <c r="A37">
        <f t="shared" si="0"/>
        <v>36</v>
      </c>
      <c r="B37" s="60">
        <v>-23921.230477676403</v>
      </c>
      <c r="C37" s="60">
        <v>-30550.116707825528</v>
      </c>
      <c r="D37" s="60">
        <v>-29256.887456852797</v>
      </c>
      <c r="E37" s="60">
        <v>-29325.699708741424</v>
      </c>
      <c r="F37" s="60">
        <v>-23105.828946643869</v>
      </c>
      <c r="G37" s="60">
        <v>-22123.612503892095</v>
      </c>
      <c r="H37" s="60">
        <v>-22172.034207256282</v>
      </c>
      <c r="I37" s="60">
        <v>-28265.576823311672</v>
      </c>
      <c r="J37" s="60">
        <v>-28332.090596187623</v>
      </c>
      <c r="K37" s="60">
        <v>-27129.807731073488</v>
      </c>
      <c r="L37" s="60">
        <v>-21367.967468038001</v>
      </c>
      <c r="M37" s="60">
        <v>-21414.751483387372</v>
      </c>
      <c r="N37" s="60">
        <v>-20502.739688545167</v>
      </c>
      <c r="O37" s="60">
        <v>-26208.319003390792</v>
      </c>
      <c r="P37" s="60">
        <v>-19801.167829597573</v>
      </c>
    </row>
    <row r="38" spans="1:16" x14ac:dyDescent="0.15">
      <c r="A38">
        <f t="shared" si="0"/>
        <v>37</v>
      </c>
      <c r="B38" s="60">
        <v>-26220.379605762606</v>
      </c>
      <c r="C38" s="60">
        <v>-33310.238296532785</v>
      </c>
      <c r="D38" s="60">
        <v>-31936.132971060575</v>
      </c>
      <c r="E38" s="60">
        <v>-31979.483730230313</v>
      </c>
      <c r="F38" s="60">
        <v>-25328.979851658885</v>
      </c>
      <c r="G38" s="60">
        <v>-24278.897729166711</v>
      </c>
      <c r="H38" s="60">
        <v>-24307.943420741456</v>
      </c>
      <c r="I38" s="60">
        <v>-30857.425751262246</v>
      </c>
      <c r="J38" s="60">
        <v>-30899.314013650208</v>
      </c>
      <c r="K38" s="60">
        <v>-29621.227015645214</v>
      </c>
      <c r="L38" s="60">
        <v>-23451.692602181738</v>
      </c>
      <c r="M38" s="60">
        <v>-23479.746567558428</v>
      </c>
      <c r="N38" s="60">
        <v>-22504.346197755076</v>
      </c>
      <c r="O38" s="60">
        <v>-28618.02351214597</v>
      </c>
      <c r="P38" s="60">
        <v>-21736.046647311119</v>
      </c>
    </row>
    <row r="39" spans="1:16" x14ac:dyDescent="0.15">
      <c r="A39">
        <f t="shared" si="0"/>
        <v>38</v>
      </c>
      <c r="B39" s="60">
        <v>-28751.092178792245</v>
      </c>
      <c r="C39" s="60">
        <v>-36332.165184661724</v>
      </c>
      <c r="D39" s="60">
        <v>-34871.192709437542</v>
      </c>
      <c r="E39" s="60">
        <v>-34885.833965942707</v>
      </c>
      <c r="F39" s="60">
        <v>-27776.536793245999</v>
      </c>
      <c r="G39" s="60">
        <v>-26652.950499914536</v>
      </c>
      <c r="H39" s="60">
        <v>-26659.998183232881</v>
      </c>
      <c r="I39" s="60">
        <v>-33697.419432385686</v>
      </c>
      <c r="J39" s="60">
        <v>-33711.529128756432</v>
      </c>
      <c r="K39" s="60">
        <v>-32351.917795442991</v>
      </c>
      <c r="L39" s="60">
        <v>-25747.355995296457</v>
      </c>
      <c r="M39" s="60">
        <v>-25754.1381077277</v>
      </c>
      <c r="N39" s="60">
        <v>-24710.015428443527</v>
      </c>
      <c r="O39" s="60">
        <v>-31259.732734052912</v>
      </c>
      <c r="P39" s="60">
        <v>-23868.558496647289</v>
      </c>
    </row>
    <row r="40" spans="1:16" x14ac:dyDescent="0.15">
      <c r="A40">
        <f t="shared" si="0"/>
        <v>39</v>
      </c>
      <c r="B40" s="60">
        <v>-31524.052494899963</v>
      </c>
      <c r="C40" s="60">
        <v>-39624.742309733185</v>
      </c>
      <c r="D40" s="60">
        <v>-38071.148697231794</v>
      </c>
      <c r="E40" s="60">
        <v>-38053.503226252709</v>
      </c>
      <c r="F40" s="60">
        <v>-30458.985276401861</v>
      </c>
      <c r="G40" s="60">
        <v>-29256.296529163345</v>
      </c>
      <c r="H40" s="60">
        <v>-29238.442370666588</v>
      </c>
      <c r="I40" s="60">
        <v>-36794.542353967685</v>
      </c>
      <c r="J40" s="60">
        <v>-36777.398427864304</v>
      </c>
      <c r="K40" s="60">
        <v>-35330.735269279096</v>
      </c>
      <c r="L40" s="60">
        <v>-28265.269399294735</v>
      </c>
      <c r="M40" s="60">
        <v>-28247.96303713421</v>
      </c>
      <c r="N40" s="60">
        <v>-27129.801801359285</v>
      </c>
      <c r="O40" s="60">
        <v>-34142.183156979598</v>
      </c>
      <c r="P40" s="60">
        <v>-26208.539439993474</v>
      </c>
    </row>
    <row r="41" spans="1:16" x14ac:dyDescent="0.15">
      <c r="A41">
        <f t="shared" si="0"/>
        <v>40</v>
      </c>
      <c r="B41" s="60">
        <v>-34565.727452932901</v>
      </c>
      <c r="C41" s="60">
        <v>-43216.447585376161</v>
      </c>
      <c r="D41" s="60">
        <v>-41563.885831496103</v>
      </c>
      <c r="E41" s="60">
        <v>-41510.170275159013</v>
      </c>
      <c r="F41" s="60">
        <v>-33402.105378968583</v>
      </c>
      <c r="G41" s="60">
        <v>-32114.111760989374</v>
      </c>
      <c r="H41" s="60">
        <v>-32068.251416304498</v>
      </c>
      <c r="I41" s="60">
        <v>-40176.008322595488</v>
      </c>
      <c r="J41" s="60">
        <v>-40123.93198067983</v>
      </c>
      <c r="K41" s="60">
        <v>-38584.101643964852</v>
      </c>
      <c r="L41" s="60">
        <v>-31029.938223999532</v>
      </c>
      <c r="M41" s="60">
        <v>-30985.530001150924</v>
      </c>
      <c r="N41" s="60">
        <v>-29787.426971360048</v>
      </c>
      <c r="O41" s="60">
        <v>-37291.136830584335</v>
      </c>
      <c r="P41" s="60">
        <v>-28779.063054750892</v>
      </c>
    </row>
    <row r="42" spans="1:16" x14ac:dyDescent="0.15">
      <c r="A42">
        <f t="shared" si="0"/>
        <v>41</v>
      </c>
      <c r="B42" s="60">
        <v>-37927.274198112711</v>
      </c>
      <c r="C42" s="60">
        <v>-47164.34186507386</v>
      </c>
      <c r="D42" s="60">
        <v>-45428.104637669814</v>
      </c>
      <c r="E42" s="60">
        <v>-45311.117897112643</v>
      </c>
      <c r="F42" s="60">
        <v>-36655.628255123534</v>
      </c>
      <c r="G42" s="60">
        <v>-35294.654169915135</v>
      </c>
      <c r="H42" s="60">
        <v>-35197.496769721052</v>
      </c>
      <c r="I42" s="60">
        <v>-43918.341520939663</v>
      </c>
      <c r="J42" s="60">
        <v>-43804.939685565827</v>
      </c>
      <c r="K42" s="60">
        <v>-42186.006681166567</v>
      </c>
      <c r="L42" s="60">
        <v>-34107.621915521719</v>
      </c>
      <c r="M42" s="60">
        <v>-34013.543486777919</v>
      </c>
      <c r="N42" s="60">
        <v>-32746.833845715828</v>
      </c>
      <c r="O42" s="60">
        <v>-40778.495013243388</v>
      </c>
      <c r="P42" s="60">
        <v>-31642.17171963369</v>
      </c>
    </row>
    <row r="43" spans="1:16" x14ac:dyDescent="0.15">
      <c r="A43">
        <f t="shared" si="0"/>
        <v>42</v>
      </c>
      <c r="B43" s="60">
        <v>-41623.112289430617</v>
      </c>
      <c r="C43" s="60">
        <v>-51479.874195948258</v>
      </c>
      <c r="D43" s="60">
        <v>-49656.490001802158</v>
      </c>
      <c r="E43" s="60">
        <v>-49467.820047796311</v>
      </c>
      <c r="F43" s="60">
        <v>-40233.796871063183</v>
      </c>
      <c r="G43" s="60">
        <v>-38795.931148640695</v>
      </c>
      <c r="H43" s="60">
        <v>-38640.193244721719</v>
      </c>
      <c r="I43" s="60">
        <v>-48014.818396128656</v>
      </c>
      <c r="J43" s="60">
        <v>-47831.88793700526</v>
      </c>
      <c r="K43" s="60">
        <v>-46130.377148389343</v>
      </c>
      <c r="L43" s="60">
        <v>-37496.646714674142</v>
      </c>
      <c r="M43" s="60">
        <v>-37345.81283690194</v>
      </c>
      <c r="N43" s="60">
        <v>-36006.693156183952</v>
      </c>
      <c r="O43" s="60">
        <v>-44598.690367028932</v>
      </c>
      <c r="P43" s="60">
        <v>-34796.799247821684</v>
      </c>
    </row>
    <row r="44" spans="1:16" x14ac:dyDescent="0.15">
      <c r="A44">
        <f t="shared" si="0"/>
        <v>43</v>
      </c>
      <c r="B44" s="60">
        <v>-45659.110243907824</v>
      </c>
      <c r="C44" s="60">
        <v>-56165.809264051531</v>
      </c>
      <c r="D44" s="60">
        <v>-54250.879156338357</v>
      </c>
      <c r="E44" s="60">
        <v>-53983.40895686084</v>
      </c>
      <c r="F44" s="60">
        <v>-44142.599935350452</v>
      </c>
      <c r="G44" s="60">
        <v>-42623.098875419106</v>
      </c>
      <c r="H44" s="60">
        <v>-42402.441393036017</v>
      </c>
      <c r="I44" s="60">
        <v>-52467.60311341042</v>
      </c>
      <c r="J44" s="60">
        <v>-52208.180541230395</v>
      </c>
      <c r="K44" s="60">
        <v>-50419.721212213044</v>
      </c>
      <c r="L44" s="60">
        <v>-41202.280038908772</v>
      </c>
      <c r="M44" s="60">
        <v>-40988.508902358561</v>
      </c>
      <c r="N44" s="60">
        <v>-39572.376384353942</v>
      </c>
      <c r="O44" s="60">
        <v>-48754.485902372959</v>
      </c>
      <c r="P44" s="60">
        <v>-38248.383086221387</v>
      </c>
    </row>
    <row r="45" spans="1:16" x14ac:dyDescent="0.15">
      <c r="A45">
        <f t="shared" si="0"/>
        <v>44</v>
      </c>
      <c r="B45" s="60">
        <v>-50058.481609093949</v>
      </c>
      <c r="C45" s="60">
        <v>-61243.441925092142</v>
      </c>
      <c r="D45" s="60">
        <v>-59232.781051433769</v>
      </c>
      <c r="E45" s="60">
        <v>-58878.974504210906</v>
      </c>
      <c r="F45" s="60">
        <v>-48404.892097726719</v>
      </c>
      <c r="G45" s="60">
        <v>-46799.024695045293</v>
      </c>
      <c r="H45" s="60">
        <v>-46506.650121229461</v>
      </c>
      <c r="I45" s="60">
        <v>-57298.007051965731</v>
      </c>
      <c r="J45" s="60">
        <v>-56954.70491483761</v>
      </c>
      <c r="K45" s="60">
        <v>-55075.082194068309</v>
      </c>
      <c r="L45" s="60">
        <v>-45246.998564681577</v>
      </c>
      <c r="M45" s="60">
        <v>-44963.651627047773</v>
      </c>
      <c r="N45" s="60">
        <v>-43465.88129795772</v>
      </c>
      <c r="O45" s="60">
        <v>-53266.674375027469</v>
      </c>
      <c r="P45" s="60">
        <v>-42018.507715179898</v>
      </c>
    </row>
    <row r="46" spans="1:16" x14ac:dyDescent="0.15">
      <c r="A46">
        <f t="shared" si="0"/>
        <v>45</v>
      </c>
      <c r="B46" s="60">
        <v>-54840.269501335679</v>
      </c>
      <c r="C46" s="60">
        <v>-66729.313757848737</v>
      </c>
      <c r="D46" s="60">
        <v>-64618.982033162472</v>
      </c>
      <c r="E46" s="60">
        <v>-64171.103545874445</v>
      </c>
      <c r="F46" s="60">
        <v>-53039.548878941918</v>
      </c>
      <c r="G46" s="60">
        <v>-51342.641985225535</v>
      </c>
      <c r="H46" s="60">
        <v>-50971.465061430266</v>
      </c>
      <c r="I46" s="60">
        <v>-62522.828263190044</v>
      </c>
      <c r="J46" s="60">
        <v>-62088.046164631305</v>
      </c>
      <c r="K46" s="60">
        <v>-60113.227072298287</v>
      </c>
      <c r="L46" s="60">
        <v>-49649.524515799705</v>
      </c>
      <c r="M46" s="60">
        <v>-49289.670115474808</v>
      </c>
      <c r="N46" s="60">
        <v>-47705.653718110487</v>
      </c>
      <c r="O46" s="60">
        <v>-58151.962158795817</v>
      </c>
      <c r="P46" s="60">
        <v>-46125.367410806415</v>
      </c>
    </row>
    <row r="47" spans="1:16" x14ac:dyDescent="0.15">
      <c r="A47">
        <f t="shared" si="0"/>
        <v>46</v>
      </c>
      <c r="B47" s="60">
        <v>-60038.255312192618</v>
      </c>
      <c r="C47" s="60">
        <v>-72656.243380826476</v>
      </c>
      <c r="D47" s="60">
        <v>-70442.330406722293</v>
      </c>
      <c r="E47" s="60">
        <v>-69892.211115623097</v>
      </c>
      <c r="F47" s="60">
        <v>-58079.820722266573</v>
      </c>
      <c r="G47" s="60">
        <v>-56287.044010328806</v>
      </c>
      <c r="H47" s="60">
        <v>-55829.480111595112</v>
      </c>
      <c r="I47" s="60">
        <v>-68174.548667401279</v>
      </c>
      <c r="J47" s="60">
        <v>-67640.242708336213</v>
      </c>
      <c r="K47" s="60">
        <v>-65566.161284078466</v>
      </c>
      <c r="L47" s="60">
        <v>-54442.382101258481</v>
      </c>
      <c r="M47" s="60">
        <v>-53998.587332469418</v>
      </c>
      <c r="N47" s="60">
        <v>-52323.522007040912</v>
      </c>
      <c r="O47" s="60">
        <v>-63441.922939816985</v>
      </c>
      <c r="P47" s="60">
        <v>-50600.191216768311</v>
      </c>
    </row>
    <row r="48" spans="1:16" x14ac:dyDescent="0.15">
      <c r="A48">
        <f t="shared" si="0"/>
        <v>47</v>
      </c>
      <c r="B48" s="60">
        <v>-65663.804224652034</v>
      </c>
      <c r="C48" s="60">
        <v>-79030.977829933443</v>
      </c>
      <c r="D48" s="60">
        <v>-76710.124511244212</v>
      </c>
      <c r="E48" s="60">
        <v>-76049.646350446026</v>
      </c>
      <c r="F48" s="60">
        <v>-63537.301860500025</v>
      </c>
      <c r="G48" s="60">
        <v>-61644.140489462181</v>
      </c>
      <c r="H48" s="60">
        <v>-61092.505288706852</v>
      </c>
      <c r="I48" s="60">
        <v>-74260.936558735979</v>
      </c>
      <c r="J48" s="60">
        <v>-73619.087524693954</v>
      </c>
      <c r="K48" s="60">
        <v>-71442.139570910542</v>
      </c>
      <c r="L48" s="60">
        <v>-59637.634856803139</v>
      </c>
      <c r="M48" s="60">
        <v>-59102.351215500224</v>
      </c>
      <c r="N48" s="60">
        <v>-57331.683003555227</v>
      </c>
      <c r="O48" s="60">
        <v>-69145.164486961759</v>
      </c>
      <c r="P48" s="60">
        <v>-55455.249988567899</v>
      </c>
    </row>
    <row r="49" spans="1:16" x14ac:dyDescent="0.15">
      <c r="A49">
        <f t="shared" si="0"/>
        <v>48</v>
      </c>
      <c r="B49" s="60">
        <v>-71719.022498257924</v>
      </c>
      <c r="C49" s="60">
        <v>-85847.945511716884</v>
      </c>
      <c r="D49" s="60">
        <v>-83418.019438759366</v>
      </c>
      <c r="E49" s="60">
        <v>-82638.979716385293</v>
      </c>
      <c r="F49" s="60">
        <v>-69414.694911950792</v>
      </c>
      <c r="G49" s="60">
        <v>-67417.47645223701</v>
      </c>
      <c r="H49" s="60">
        <v>-66763.877158950476</v>
      </c>
      <c r="I49" s="60">
        <v>-80778.552130868266</v>
      </c>
      <c r="J49" s="60">
        <v>-80021.032569380652</v>
      </c>
      <c r="K49" s="60">
        <v>-77738.706240863336</v>
      </c>
      <c r="L49" s="60">
        <v>-65239.317121084692</v>
      </c>
      <c r="M49" s="60">
        <v>-64604.773262396106</v>
      </c>
      <c r="N49" s="60">
        <v>-62734.68589089439</v>
      </c>
      <c r="O49" s="60">
        <v>-75259.986998489869</v>
      </c>
      <c r="P49" s="60">
        <v>-60695.47411557848</v>
      </c>
    </row>
    <row r="50" spans="1:16" x14ac:dyDescent="0.15">
      <c r="A50">
        <f t="shared" si="0"/>
        <v>49</v>
      </c>
      <c r="B50" s="60">
        <v>-78203.326901526321</v>
      </c>
      <c r="C50" s="60">
        <v>-93098.545384308323</v>
      </c>
      <c r="D50" s="60">
        <v>-90558.742892254653</v>
      </c>
      <c r="E50" s="60">
        <v>-89652.922987333994</v>
      </c>
      <c r="F50" s="60">
        <v>-75712.158087048301</v>
      </c>
      <c r="G50" s="60">
        <v>-73608.159606135552</v>
      </c>
      <c r="H50" s="60">
        <v>-72844.551815683371</v>
      </c>
      <c r="I50" s="60">
        <v>-87721.169911216901</v>
      </c>
      <c r="J50" s="60">
        <v>-86839.809364587069</v>
      </c>
      <c r="K50" s="60">
        <v>-84450.781720840285</v>
      </c>
      <c r="L50" s="60">
        <v>-71249.160525812724</v>
      </c>
      <c r="M50" s="60">
        <v>-70507.415512420077</v>
      </c>
      <c r="N50" s="60">
        <v>-68534.928901396677</v>
      </c>
      <c r="O50" s="60">
        <v>-81782.197345293927</v>
      </c>
      <c r="P50" s="60">
        <v>-66323.7640508318</v>
      </c>
    </row>
    <row r="51" spans="1:16" x14ac:dyDescent="0.15">
      <c r="A51">
        <f t="shared" si="0"/>
        <v>50</v>
      </c>
      <c r="B51" s="60">
        <v>-85154.925376746498</v>
      </c>
      <c r="C51" s="60">
        <v>-100818.99686535214</v>
      </c>
      <c r="D51" s="60">
        <v>-98168.733714787813</v>
      </c>
      <c r="E51" s="60">
        <v>-97127.656291050618</v>
      </c>
      <c r="F51" s="60">
        <v>-82467.620181663369</v>
      </c>
      <c r="G51" s="60">
        <v>-80254.120282705713</v>
      </c>
      <c r="H51" s="60">
        <v>-79372.065238304596</v>
      </c>
      <c r="I51" s="60">
        <v>-95125.156115126054</v>
      </c>
      <c r="J51" s="60">
        <v>-94111.498247460273</v>
      </c>
      <c r="K51" s="60">
        <v>-91614.56993912172</v>
      </c>
      <c r="L51" s="60">
        <v>-77704.734739686435</v>
      </c>
      <c r="M51" s="60">
        <v>-76847.436726817265</v>
      </c>
      <c r="N51" s="60">
        <v>-74769.500834619728</v>
      </c>
      <c r="O51" s="60">
        <v>-88747.803980995624</v>
      </c>
      <c r="P51" s="60">
        <v>-72376.764332390812</v>
      </c>
    </row>
    <row r="52" spans="1:16" x14ac:dyDescent="0.15">
      <c r="A52">
        <f t="shared" si="0"/>
        <v>51</v>
      </c>
      <c r="B52" s="60">
        <v>-92609.485787082565</v>
      </c>
      <c r="C52" s="60">
        <v>-109040.97650663428</v>
      </c>
      <c r="D52" s="60">
        <v>-106324.39784802988</v>
      </c>
      <c r="E52" s="60">
        <v>-105095.21538999473</v>
      </c>
      <c r="F52" s="60">
        <v>-89716.732185388304</v>
      </c>
      <c r="G52" s="60">
        <v>-87432.649232748023</v>
      </c>
      <c r="H52" s="60">
        <v>-86381.965745208086</v>
      </c>
      <c r="I52" s="60">
        <v>-103066.18284877946</v>
      </c>
      <c r="J52" s="60">
        <v>-101868.35094602419</v>
      </c>
      <c r="K52" s="60">
        <v>-99304.773488089791</v>
      </c>
      <c r="L52" s="60">
        <v>-84682.159857925493</v>
      </c>
      <c r="M52" s="60">
        <v>-83660.23489798521</v>
      </c>
      <c r="N52" s="60">
        <v>-81513.073574258262</v>
      </c>
      <c r="O52" s="60">
        <v>-96230.619299686412</v>
      </c>
      <c r="P52" s="60">
        <v>-78927.886405873156</v>
      </c>
    </row>
    <row r="53" spans="1:16" x14ac:dyDescent="0.15">
      <c r="A53">
        <f t="shared" si="0"/>
        <v>52</v>
      </c>
      <c r="B53" s="60">
        <v>-100617.64956869977</v>
      </c>
      <c r="C53" s="60">
        <v>-117812.095550357</v>
      </c>
      <c r="D53" s="60">
        <v>-115034.18460189452</v>
      </c>
      <c r="E53" s="60">
        <v>-113603.36103818126</v>
      </c>
      <c r="F53" s="60">
        <v>-97509.926828624244</v>
      </c>
      <c r="G53" s="60">
        <v>-95157.906905095093</v>
      </c>
      <c r="H53" s="60">
        <v>-93924.343518603302</v>
      </c>
      <c r="I53" s="60">
        <v>-111553.77631443595</v>
      </c>
      <c r="J53" s="60">
        <v>-110158.15608047153</v>
      </c>
      <c r="K53" s="60">
        <v>-107532.070823934</v>
      </c>
      <c r="L53" s="60">
        <v>-92196.273306369723</v>
      </c>
      <c r="M53" s="60">
        <v>-90995.538924004009</v>
      </c>
      <c r="N53" s="60">
        <v>-88781.18237008687</v>
      </c>
      <c r="O53" s="60">
        <v>-104242.18971234682</v>
      </c>
      <c r="P53" s="60">
        <v>-85993.168802895467</v>
      </c>
    </row>
    <row r="54" spans="1:16" x14ac:dyDescent="0.15">
      <c r="A54">
        <f t="shared" si="0"/>
        <v>53</v>
      </c>
      <c r="B54" s="60">
        <v>-109221.89294587806</v>
      </c>
      <c r="C54" s="60">
        <v>-127167.65630456588</v>
      </c>
      <c r="D54" s="60">
        <v>-124332.13212325137</v>
      </c>
      <c r="E54" s="60">
        <v>-122688.36064604863</v>
      </c>
      <c r="F54" s="60">
        <v>-105890.02300189085</v>
      </c>
      <c r="G54" s="60">
        <v>-103471.43645036596</v>
      </c>
      <c r="H54" s="60">
        <v>-102042.29206800596</v>
      </c>
      <c r="I54" s="60">
        <v>-120622.79693352782</v>
      </c>
      <c r="J54" s="60">
        <v>-119017.86128024137</v>
      </c>
      <c r="K54" s="60">
        <v>-116332.14367946169</v>
      </c>
      <c r="L54" s="60">
        <v>-100288.86089390054</v>
      </c>
      <c r="M54" s="60">
        <v>-98896.569619697184</v>
      </c>
      <c r="N54" s="60">
        <v>-96615.779352852493</v>
      </c>
      <c r="O54" s="60">
        <v>-112818.76457555465</v>
      </c>
      <c r="P54" s="60">
        <v>-93614.608417671843</v>
      </c>
    </row>
    <row r="55" spans="1:16" x14ac:dyDescent="0.15">
      <c r="A55">
        <f t="shared" si="0"/>
        <v>54</v>
      </c>
      <c r="B55" s="60">
        <v>-118466.64699463308</v>
      </c>
      <c r="C55" s="60">
        <v>-137143.57427304515</v>
      </c>
      <c r="D55" s="60">
        <v>-134255.26550164534</v>
      </c>
      <c r="E55" s="60">
        <v>-132387.51453344623</v>
      </c>
      <c r="F55" s="60">
        <v>-114902.09112671672</v>
      </c>
      <c r="G55" s="60">
        <v>-112419.11744021182</v>
      </c>
      <c r="H55" s="60">
        <v>-110781.47762997143</v>
      </c>
      <c r="I55" s="60">
        <v>-130311.38734618678</v>
      </c>
      <c r="J55" s="60">
        <v>-128485.77440941556</v>
      </c>
      <c r="K55" s="60">
        <v>-125744.27652103883</v>
      </c>
      <c r="L55" s="60">
        <v>-109006.25831482428</v>
      </c>
      <c r="M55" s="60">
        <v>-107409.36546356307</v>
      </c>
      <c r="N55" s="60">
        <v>-105063.59114569266</v>
      </c>
      <c r="O55" s="60">
        <v>-122000.44084406427</v>
      </c>
      <c r="P55" s="60">
        <v>-101839.1423293346</v>
      </c>
    </row>
    <row r="56" spans="1:16" x14ac:dyDescent="0.15">
      <c r="A56">
        <f t="shared" si="0"/>
        <v>55</v>
      </c>
      <c r="B56" s="60">
        <v>-128432.41573512282</v>
      </c>
      <c r="C56" s="60">
        <v>-147813.71518221838</v>
      </c>
      <c r="D56" s="60">
        <v>-144878.38231082816</v>
      </c>
      <c r="E56" s="60">
        <v>-142775.63161355763</v>
      </c>
      <c r="F56" s="60">
        <v>-124626.84984325849</v>
      </c>
      <c r="G56" s="60">
        <v>-122082.26599112916</v>
      </c>
      <c r="H56" s="60">
        <v>-120222.6800769987</v>
      </c>
      <c r="I56" s="60">
        <v>-140695.07950546432</v>
      </c>
      <c r="J56" s="60">
        <v>-138637.31100493472</v>
      </c>
      <c r="K56" s="60">
        <v>-135844.65414248855</v>
      </c>
      <c r="L56" s="60">
        <v>-118429.77936411473</v>
      </c>
      <c r="M56" s="60">
        <v>-116614.6055997782</v>
      </c>
      <c r="N56" s="60">
        <v>-114205.75133878426</v>
      </c>
      <c r="O56" s="60">
        <v>-131863.7778154402</v>
      </c>
      <c r="P56" s="60">
        <v>-110747.6137820242</v>
      </c>
    </row>
    <row r="57" spans="1:16" x14ac:dyDescent="0.15">
      <c r="A57">
        <f t="shared" si="0"/>
        <v>56</v>
      </c>
      <c r="B57" s="60">
        <v>-139162.90846122007</v>
      </c>
      <c r="C57" s="60">
        <v>-159208.66389132518</v>
      </c>
      <c r="D57" s="60">
        <v>-156233.77453922245</v>
      </c>
      <c r="E57" s="60">
        <v>-153886.1574436173</v>
      </c>
      <c r="F57" s="60">
        <v>-135109.72807835831</v>
      </c>
      <c r="G57" s="60">
        <v>-132507.63241614832</v>
      </c>
      <c r="H57" s="60">
        <v>-130413.11405003727</v>
      </c>
      <c r="I57" s="60">
        <v>-151808.50614593635</v>
      </c>
      <c r="J57" s="60">
        <v>-149508.09130972836</v>
      </c>
      <c r="K57" s="60">
        <v>-146670.41531978617</v>
      </c>
      <c r="L57" s="60">
        <v>-128607.61083450644</v>
      </c>
      <c r="M57" s="60">
        <v>-126560.80155670275</v>
      </c>
      <c r="N57" s="60">
        <v>-124091.91191500839</v>
      </c>
      <c r="O57" s="60">
        <v>-142447.80048316956</v>
      </c>
      <c r="P57" s="60">
        <v>-120390.71547886411</v>
      </c>
    </row>
    <row r="58" spans="1:16" x14ac:dyDescent="0.15">
      <c r="A58">
        <f t="shared" si="0"/>
        <v>57</v>
      </c>
      <c r="B58" s="60">
        <v>-150692.56117377593</v>
      </c>
      <c r="C58" s="60">
        <v>-171347.2374145441</v>
      </c>
      <c r="D58" s="60">
        <v>-168342.25212154814</v>
      </c>
      <c r="E58" s="60">
        <v>-165741.79064636311</v>
      </c>
      <c r="F58" s="60">
        <v>-146387.71077798776</v>
      </c>
      <c r="G58" s="60">
        <v>-143733.81363125579</v>
      </c>
      <c r="H58" s="60">
        <v>-141392.48744963112</v>
      </c>
      <c r="I58" s="60">
        <v>-163675.67468047212</v>
      </c>
      <c r="J58" s="60">
        <v>-161123.81599029989</v>
      </c>
      <c r="K58" s="60">
        <v>-158249.05270349953</v>
      </c>
      <c r="L58" s="60">
        <v>-139580.56824310738</v>
      </c>
      <c r="M58" s="60">
        <v>-137289.70615603143</v>
      </c>
      <c r="N58" s="60">
        <v>-134765.23415058161</v>
      </c>
      <c r="O58" s="60">
        <v>-153782.67776708285</v>
      </c>
      <c r="P58" s="60">
        <v>-130813.34962802827</v>
      </c>
    </row>
    <row r="59" spans="1:16" x14ac:dyDescent="0.15">
      <c r="A59">
        <f t="shared" si="0"/>
        <v>58</v>
      </c>
      <c r="B59" s="60">
        <v>-163081.88223220504</v>
      </c>
      <c r="C59" s="60">
        <v>-184277.0943089686</v>
      </c>
      <c r="D59" s="60">
        <v>-181252.796480144</v>
      </c>
      <c r="E59" s="60">
        <v>-178394.08900692622</v>
      </c>
      <c r="F59" s="60">
        <v>-158523.92607585093</v>
      </c>
      <c r="G59" s="60">
        <v>-155825.00990870813</v>
      </c>
      <c r="H59" s="60">
        <v>-153226.6976638739</v>
      </c>
      <c r="I59" s="60">
        <v>-176348.79003509425</v>
      </c>
      <c r="J59" s="60">
        <v>-173539.03677074975</v>
      </c>
      <c r="K59" s="60">
        <v>-170636.25929193958</v>
      </c>
      <c r="L59" s="60">
        <v>-151415.11642535878</v>
      </c>
      <c r="M59" s="60">
        <v>-148869.26861251314</v>
      </c>
      <c r="N59" s="60">
        <v>-146294.54477098884</v>
      </c>
      <c r="O59" s="60">
        <v>-165926.75627907147</v>
      </c>
      <c r="P59" s="60">
        <v>-142086.06529917457</v>
      </c>
    </row>
    <row r="60" spans="1:16" x14ac:dyDescent="0.15">
      <c r="A60">
        <f t="shared" si="0"/>
        <v>59</v>
      </c>
      <c r="B60" s="60">
        <v>-176332.35752516045</v>
      </c>
      <c r="C60" s="60">
        <v>-197981.29171200702</v>
      </c>
      <c r="D60" s="60">
        <v>-194950.55559719252</v>
      </c>
      <c r="E60" s="60">
        <v>-191832.26020847939</v>
      </c>
      <c r="F60" s="60">
        <v>-171524.46589921889</v>
      </c>
      <c r="G60" s="60">
        <v>-168789.20474775718</v>
      </c>
      <c r="H60" s="60">
        <v>-165926.92970015379</v>
      </c>
      <c r="I60" s="60">
        <v>-189818.12533640282</v>
      </c>
      <c r="J60" s="60">
        <v>-186747.84670592481</v>
      </c>
      <c r="K60" s="60">
        <v>-183828.04885682426</v>
      </c>
      <c r="L60" s="60">
        <v>-164123.45543236859</v>
      </c>
      <c r="M60" s="60">
        <v>-161314.64601483711</v>
      </c>
      <c r="N60" s="60">
        <v>-158696.68096063347</v>
      </c>
      <c r="O60" s="60">
        <v>-178880.58614061467</v>
      </c>
      <c r="P60" s="60">
        <v>-154229.29570210067</v>
      </c>
    </row>
    <row r="61" spans="1:16" x14ac:dyDescent="0.15">
      <c r="A61">
        <f t="shared" si="0"/>
        <v>60</v>
      </c>
      <c r="B61" s="60">
        <v>-190410.33886795744</v>
      </c>
      <c r="C61" s="60">
        <v>-212404.828153362</v>
      </c>
      <c r="D61" s="60">
        <v>-209383.27357548851</v>
      </c>
      <c r="E61" s="60">
        <v>-206008.85654758272</v>
      </c>
      <c r="F61" s="60">
        <v>-185361.61981093255</v>
      </c>
      <c r="G61" s="60">
        <v>-182601.27112132715</v>
      </c>
      <c r="H61" s="60">
        <v>-179472.13922686604</v>
      </c>
      <c r="I61" s="60">
        <v>-204037.73496193989</v>
      </c>
      <c r="J61" s="60">
        <v>-200708.88390578967</v>
      </c>
      <c r="K61" s="60">
        <v>-197785.64499667147</v>
      </c>
      <c r="L61" s="60">
        <v>-177685.99449835098</v>
      </c>
      <c r="M61" s="60">
        <v>-174610.07602311467</v>
      </c>
      <c r="N61" s="60">
        <v>-171958.23864748061</v>
      </c>
      <c r="O61" s="60">
        <v>-192611.13873694083</v>
      </c>
      <c r="P61" s="60">
        <v>-167234.51617063346</v>
      </c>
    </row>
    <row r="62" spans="1:16" x14ac:dyDescent="0.15">
      <c r="A62">
        <f t="shared" si="0"/>
        <v>61</v>
      </c>
      <c r="B62" s="60">
        <v>-205198.58891486883</v>
      </c>
      <c r="C62" s="60">
        <v>-227403.42131037559</v>
      </c>
      <c r="D62" s="60">
        <v>-224354.16048280738</v>
      </c>
      <c r="E62" s="60">
        <v>-220789.20163162571</v>
      </c>
      <c r="F62" s="60">
        <v>-199926.09289738754</v>
      </c>
      <c r="G62" s="60">
        <v>-197107.83206223935</v>
      </c>
      <c r="H62" s="60">
        <v>-193762.11678161199</v>
      </c>
      <c r="I62" s="60">
        <v>-218820.0837278736</v>
      </c>
      <c r="J62" s="60">
        <v>-215295.35501684248</v>
      </c>
      <c r="K62" s="60">
        <v>-212332.25180699545</v>
      </c>
      <c r="L62" s="60">
        <v>-191958.03736487779</v>
      </c>
      <c r="M62" s="60">
        <v>-188662.68808807136</v>
      </c>
      <c r="N62" s="60">
        <v>-185944.45273279629</v>
      </c>
      <c r="O62" s="60">
        <v>-206950.4169846912</v>
      </c>
      <c r="P62" s="60">
        <v>-180974.98883112019</v>
      </c>
    </row>
    <row r="63" spans="1:16" x14ac:dyDescent="0.15">
      <c r="A63">
        <f t="shared" si="0"/>
        <v>62</v>
      </c>
      <c r="B63" s="60">
        <v>-220618.67680091175</v>
      </c>
      <c r="C63" s="60">
        <v>-242881.82945193228</v>
      </c>
      <c r="D63" s="60">
        <v>-239822.69036987858</v>
      </c>
      <c r="E63" s="60">
        <v>-236086.14346767176</v>
      </c>
      <c r="F63" s="60">
        <v>-215146.54520689076</v>
      </c>
      <c r="G63" s="60">
        <v>-212284.2303758534</v>
      </c>
      <c r="H63" s="60">
        <v>-208733.67724517899</v>
      </c>
      <c r="I63" s="60">
        <v>-234130.2809621034</v>
      </c>
      <c r="J63" s="60">
        <v>-230426.80746536455</v>
      </c>
      <c r="K63" s="60">
        <v>-227439.54139434043</v>
      </c>
      <c r="L63" s="60">
        <v>-206920.6728396859</v>
      </c>
      <c r="M63" s="60">
        <v>-203415.91236747481</v>
      </c>
      <c r="N63" s="60">
        <v>-200642.95286990507</v>
      </c>
      <c r="O63" s="60">
        <v>-221875.47483689812</v>
      </c>
      <c r="P63" s="60">
        <v>-195443.5927699258</v>
      </c>
    </row>
    <row r="64" spans="1:16" x14ac:dyDescent="0.15">
      <c r="A64">
        <f t="shared" si="0"/>
        <v>63</v>
      </c>
      <c r="B64" s="60">
        <v>-236636.60128498319</v>
      </c>
      <c r="C64" s="60">
        <v>-258795.96353560631</v>
      </c>
      <c r="D64" s="60">
        <v>-255746.67762793475</v>
      </c>
      <c r="E64" s="60">
        <v>-251862.67077103764</v>
      </c>
      <c r="F64" s="60">
        <v>-230995.50645776209</v>
      </c>
      <c r="G64" s="60">
        <v>-228105.24963036558</v>
      </c>
      <c r="H64" s="60">
        <v>-224366.90271080055</v>
      </c>
      <c r="I64" s="60">
        <v>-249932.12230855465</v>
      </c>
      <c r="J64" s="60">
        <v>-246072.15109217673</v>
      </c>
      <c r="K64" s="60">
        <v>-243078.35695731282</v>
      </c>
      <c r="L64" s="60">
        <v>-222555.01023079979</v>
      </c>
      <c r="M64" s="60">
        <v>-218855.98289082074</v>
      </c>
      <c r="N64" s="60">
        <v>-216042.11097912194</v>
      </c>
      <c r="O64" s="60">
        <v>-237362.99664659332</v>
      </c>
      <c r="P64" s="60">
        <v>-210634.57532208512</v>
      </c>
    </row>
    <row r="65" spans="1:16" x14ac:dyDescent="0.15">
      <c r="A65">
        <f t="shared" si="0"/>
        <v>64</v>
      </c>
      <c r="B65" s="60">
        <v>-253146.97236243848</v>
      </c>
      <c r="C65" s="60">
        <v>-275026.45253248035</v>
      </c>
      <c r="D65" s="60">
        <v>-272009.56986150343</v>
      </c>
      <c r="E65" s="60">
        <v>-268007.74154115445</v>
      </c>
      <c r="F65" s="60">
        <v>-247375.54399929548</v>
      </c>
      <c r="G65" s="60">
        <v>-244476.75793608482</v>
      </c>
      <c r="H65" s="60">
        <v>-240573.7288666222</v>
      </c>
      <c r="I65" s="60">
        <v>-266116.12115844275</v>
      </c>
      <c r="J65" s="60">
        <v>-262127.454710358</v>
      </c>
      <c r="K65" s="60">
        <v>-259147.70508097147</v>
      </c>
      <c r="L65" s="60">
        <v>-238774.79061317092</v>
      </c>
      <c r="M65" s="60">
        <v>-234902.60170145408</v>
      </c>
      <c r="N65" s="60">
        <v>-232064.86596902509</v>
      </c>
      <c r="O65" s="60">
        <v>-253319.1635610504</v>
      </c>
      <c r="P65" s="60">
        <v>-226478.44615547764</v>
      </c>
    </row>
    <row r="66" spans="1:16" x14ac:dyDescent="0.15">
      <c r="A66">
        <f t="shared" si="0"/>
        <v>65</v>
      </c>
      <c r="B66" s="60">
        <v>-270041.49598997942</v>
      </c>
      <c r="C66" s="60">
        <v>-291457.36865526281</v>
      </c>
      <c r="D66" s="60">
        <v>-288497.73310260219</v>
      </c>
      <c r="E66" s="60">
        <v>-284412.76394444425</v>
      </c>
      <c r="F66" s="60">
        <v>-264185.9799671481</v>
      </c>
      <c r="G66" s="60">
        <v>-261301.11683187028</v>
      </c>
      <c r="H66" s="60">
        <v>-257262.61776192166</v>
      </c>
      <c r="I66" s="60">
        <v>-282574.92114243301</v>
      </c>
      <c r="J66" s="60">
        <v>-278490.57318195165</v>
      </c>
      <c r="K66" s="60">
        <v>-275547.98592454224</v>
      </c>
      <c r="L66" s="60">
        <v>-255490.09668964488</v>
      </c>
      <c r="M66" s="60">
        <v>-251471.93817525808</v>
      </c>
      <c r="N66" s="60">
        <v>-248630.47094706976</v>
      </c>
      <c r="O66" s="60">
        <v>-269651.0849827255</v>
      </c>
      <c r="P66" s="60">
        <v>-242902.11955817376</v>
      </c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262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263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264</v>
      </c>
    </row>
    <row r="15" spans="1:1" x14ac:dyDescent="0.15">
      <c r="A15" t="s">
        <v>74</v>
      </c>
    </row>
    <row r="16" spans="1:1" x14ac:dyDescent="0.15">
      <c r="A16" t="s">
        <v>265</v>
      </c>
    </row>
    <row r="17" spans="1:1" x14ac:dyDescent="0.15">
      <c r="A17" t="s">
        <v>74</v>
      </c>
    </row>
    <row r="18" spans="1:1" x14ac:dyDescent="0.15">
      <c r="A18" t="s">
        <v>266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267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268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263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264</v>
      </c>
    </row>
    <row r="43" spans="1:1" x14ac:dyDescent="0.15">
      <c r="A43" t="s">
        <v>74</v>
      </c>
    </row>
    <row r="44" spans="1:1" x14ac:dyDescent="0.15">
      <c r="A44" t="s">
        <v>269</v>
      </c>
    </row>
    <row r="45" spans="1:1" x14ac:dyDescent="0.15">
      <c r="A45" t="s">
        <v>74</v>
      </c>
    </row>
    <row r="46" spans="1:1" x14ac:dyDescent="0.15">
      <c r="A46" t="s">
        <v>270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271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272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263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264</v>
      </c>
    </row>
    <row r="71" spans="1:1" x14ac:dyDescent="0.15">
      <c r="A71" t="s">
        <v>74</v>
      </c>
    </row>
    <row r="72" spans="1:1" x14ac:dyDescent="0.15">
      <c r="A72" t="s">
        <v>273</v>
      </c>
    </row>
    <row r="73" spans="1:1" x14ac:dyDescent="0.15">
      <c r="A73" t="s">
        <v>74</v>
      </c>
    </row>
    <row r="74" spans="1:1" x14ac:dyDescent="0.15">
      <c r="A74" t="s">
        <v>274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275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276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263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264</v>
      </c>
    </row>
    <row r="99" spans="1:1" x14ac:dyDescent="0.15">
      <c r="A99" t="s">
        <v>74</v>
      </c>
    </row>
    <row r="100" spans="1:1" x14ac:dyDescent="0.15">
      <c r="A100" t="s">
        <v>277</v>
      </c>
    </row>
    <row r="101" spans="1:1" x14ac:dyDescent="0.15">
      <c r="A101" t="s">
        <v>74</v>
      </c>
    </row>
    <row r="102" spans="1:1" x14ac:dyDescent="0.15">
      <c r="A102" t="s">
        <v>278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279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280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263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264</v>
      </c>
    </row>
    <row r="127" spans="1:1" x14ac:dyDescent="0.15">
      <c r="A127" t="s">
        <v>74</v>
      </c>
    </row>
    <row r="128" spans="1:1" x14ac:dyDescent="0.15">
      <c r="A128" t="s">
        <v>281</v>
      </c>
    </row>
    <row r="129" spans="1:1" x14ac:dyDescent="0.15">
      <c r="A129" t="s">
        <v>74</v>
      </c>
    </row>
    <row r="130" spans="1:1" x14ac:dyDescent="0.15">
      <c r="A130" t="s">
        <v>282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283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284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263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264</v>
      </c>
    </row>
    <row r="155" spans="1:1" x14ac:dyDescent="0.15">
      <c r="A155" t="s">
        <v>74</v>
      </c>
    </row>
    <row r="156" spans="1:1" x14ac:dyDescent="0.15">
      <c r="A156" t="s">
        <v>285</v>
      </c>
    </row>
    <row r="157" spans="1:1" x14ac:dyDescent="0.15">
      <c r="A157" t="s">
        <v>74</v>
      </c>
    </row>
    <row r="158" spans="1:1" x14ac:dyDescent="0.15">
      <c r="A158" t="s">
        <v>286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287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288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263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264</v>
      </c>
    </row>
    <row r="183" spans="1:1" x14ac:dyDescent="0.15">
      <c r="A183" t="s">
        <v>74</v>
      </c>
    </row>
    <row r="184" spans="1:1" x14ac:dyDescent="0.15">
      <c r="A184" t="s">
        <v>289</v>
      </c>
    </row>
    <row r="185" spans="1:1" x14ac:dyDescent="0.15">
      <c r="A185" t="s">
        <v>74</v>
      </c>
    </row>
    <row r="186" spans="1:1" x14ac:dyDescent="0.15">
      <c r="A186" t="s">
        <v>290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291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292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263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264</v>
      </c>
    </row>
    <row r="211" spans="1:1" x14ac:dyDescent="0.15">
      <c r="A211" t="s">
        <v>74</v>
      </c>
    </row>
    <row r="212" spans="1:1" x14ac:dyDescent="0.15">
      <c r="A212" t="s">
        <v>293</v>
      </c>
    </row>
    <row r="213" spans="1:1" x14ac:dyDescent="0.15">
      <c r="A213" t="s">
        <v>74</v>
      </c>
    </row>
    <row r="214" spans="1:1" x14ac:dyDescent="0.15">
      <c r="A214" t="s">
        <v>294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295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296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263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264</v>
      </c>
    </row>
    <row r="239" spans="1:1" x14ac:dyDescent="0.15">
      <c r="A239" t="s">
        <v>74</v>
      </c>
    </row>
    <row r="240" spans="1:1" x14ac:dyDescent="0.15">
      <c r="A240" t="s">
        <v>297</v>
      </c>
    </row>
    <row r="241" spans="1:1" x14ac:dyDescent="0.15">
      <c r="A241" t="s">
        <v>74</v>
      </c>
    </row>
    <row r="242" spans="1:1" x14ac:dyDescent="0.15">
      <c r="A242" t="s">
        <v>298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299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300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263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264</v>
      </c>
    </row>
    <row r="267" spans="1:1" x14ac:dyDescent="0.15">
      <c r="A267" t="s">
        <v>74</v>
      </c>
    </row>
    <row r="268" spans="1:1" x14ac:dyDescent="0.15">
      <c r="A268" t="s">
        <v>301</v>
      </c>
    </row>
    <row r="269" spans="1:1" x14ac:dyDescent="0.15">
      <c r="A269" t="s">
        <v>74</v>
      </c>
    </row>
    <row r="270" spans="1:1" x14ac:dyDescent="0.15">
      <c r="A270" t="s">
        <v>302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303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304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263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264</v>
      </c>
    </row>
    <row r="295" spans="1:1" x14ac:dyDescent="0.15">
      <c r="A295" t="s">
        <v>74</v>
      </c>
    </row>
    <row r="296" spans="1:1" x14ac:dyDescent="0.15">
      <c r="A296" t="s">
        <v>305</v>
      </c>
    </row>
    <row r="297" spans="1:1" x14ac:dyDescent="0.15">
      <c r="A297" t="s">
        <v>74</v>
      </c>
    </row>
    <row r="298" spans="1:1" x14ac:dyDescent="0.15">
      <c r="A298" t="s">
        <v>306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307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263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264</v>
      </c>
    </row>
    <row r="323" spans="1:1" x14ac:dyDescent="0.15">
      <c r="A323" t="s">
        <v>74</v>
      </c>
    </row>
    <row r="324" spans="1:1" x14ac:dyDescent="0.15">
      <c r="A324" t="s">
        <v>309</v>
      </c>
    </row>
    <row r="325" spans="1:1" x14ac:dyDescent="0.15">
      <c r="A325" t="s">
        <v>74</v>
      </c>
    </row>
    <row r="326" spans="1:1" x14ac:dyDescent="0.15">
      <c r="A326" t="s">
        <v>310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312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263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264</v>
      </c>
    </row>
    <row r="351" spans="1:1" x14ac:dyDescent="0.15">
      <c r="A351" t="s">
        <v>74</v>
      </c>
    </row>
    <row r="352" spans="1:1" x14ac:dyDescent="0.15">
      <c r="A352" t="s">
        <v>313</v>
      </c>
    </row>
    <row r="353" spans="1:1" x14ac:dyDescent="0.15">
      <c r="A353" t="s">
        <v>74</v>
      </c>
    </row>
    <row r="354" spans="1:1" x14ac:dyDescent="0.15">
      <c r="A354" t="s">
        <v>314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315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316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263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264</v>
      </c>
    </row>
    <row r="379" spans="1:1" x14ac:dyDescent="0.15">
      <c r="A379" t="s">
        <v>74</v>
      </c>
    </row>
    <row r="380" spans="1:1" x14ac:dyDescent="0.15">
      <c r="A380" t="s">
        <v>317</v>
      </c>
    </row>
    <row r="381" spans="1:1" x14ac:dyDescent="0.15">
      <c r="A381" t="s">
        <v>74</v>
      </c>
    </row>
    <row r="382" spans="1:1" x14ac:dyDescent="0.15">
      <c r="A382" t="s">
        <v>318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319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320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263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264</v>
      </c>
    </row>
    <row r="407" spans="1:1" x14ac:dyDescent="0.15">
      <c r="A407" t="s">
        <v>74</v>
      </c>
    </row>
    <row r="408" spans="1:1" x14ac:dyDescent="0.15">
      <c r="A408" t="s">
        <v>321</v>
      </c>
    </row>
    <row r="409" spans="1:1" x14ac:dyDescent="0.15">
      <c r="A409" t="s">
        <v>74</v>
      </c>
    </row>
    <row r="410" spans="1:1" x14ac:dyDescent="0.15">
      <c r="A410" t="s">
        <v>322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323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workbookViewId="0">
      <pane ySplit="3" topLeftCell="A4" activePane="bottomLeft" state="frozen"/>
      <selection pane="bottomLeft" activeCell="E12" sqref="E1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324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363986.82716158812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363986.82716158812</v>
      </c>
      <c r="K4" s="11">
        <f>J4*C10</f>
        <v>145594.73086463526</v>
      </c>
      <c r="L4" s="24">
        <f>$C$14</f>
        <v>51142.309427622342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363986.82716158812</v>
      </c>
      <c r="AE4" s="5">
        <f>-$W4*K4</f>
        <v>-145594.73086463526</v>
      </c>
      <c r="AF4" s="5">
        <f>-$W4*L4</f>
        <v>-51142.309427622342</v>
      </c>
      <c r="AG4" s="5"/>
      <c r="AH4" s="5">
        <f>SUM(AD4:AG4)</f>
        <v>167249.78686933051</v>
      </c>
      <c r="AI4" s="42">
        <f>Y4-AA4</f>
        <v>0</v>
      </c>
      <c r="AJ4" s="42"/>
      <c r="AK4" s="42">
        <f>SUM(AH4:AJ4)</f>
        <v>167249.78686933051</v>
      </c>
      <c r="AM4" s="36">
        <f>AK31</f>
        <v>3510523.339581829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363986.82716158812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H'!$B$392:$AV$512, 4)</f>
        <v>20.04601129709345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2.004601129709345E-2</v>
      </c>
      <c r="V5" s="39">
        <f>MIN(S5*T5,T5-U5)</f>
        <v>1.1402544E-3</v>
      </c>
      <c r="W5" s="32">
        <f>T5-SUM(U5:V5)</f>
        <v>0.97881373430290652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5.8947001639550507</v>
      </c>
      <c r="AC5" s="32"/>
      <c r="AD5" s="5">
        <f t="shared" ref="AD5:AD24" si="6">$W5*J5</f>
        <v>356275.30553110066</v>
      </c>
      <c r="AE5" s="5">
        <f t="shared" ref="AE5:AF20" si="7">-$W5*K5</f>
        <v>0</v>
      </c>
      <c r="AF5" s="5">
        <f t="shared" si="7"/>
        <v>0</v>
      </c>
      <c r="AG5" s="5">
        <f>-U5*M5</f>
        <v>-12072.289337437291</v>
      </c>
      <c r="AH5" s="5">
        <f t="shared" ref="AH5:AH13" si="8">SUM(AD5:AG5)</f>
        <v>344203.01619366335</v>
      </c>
      <c r="AI5" s="42">
        <f>-M5*$W4*(N5-N4)/1000</f>
        <v>0</v>
      </c>
      <c r="AJ5" s="42">
        <f>$D$6*SUM(Y5:Z5,AD5:AE5)</f>
        <v>34951.198259249977</v>
      </c>
      <c r="AK5" s="42">
        <f t="shared" ref="AK5:AK14" si="9">SUM(AH5:AJ5)</f>
        <v>379154.21445291332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363986.82716158812</v>
      </c>
      <c r="K6" s="11">
        <f t="shared" ref="K6:K24" si="11">J6*$C$11</f>
        <v>3639.8682716158814</v>
      </c>
      <c r="L6" s="24">
        <f>$C$15</f>
        <v>40222.704612774694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H'!$B$392:$AV$512, 4)</f>
        <v>21.896547276074752</v>
      </c>
      <c r="S6" s="46">
        <f>VLOOKUP(I6, '[1]Lapse Rates'!$A$4:$F$24, 6)</f>
        <v>1.1150343000000001E-3</v>
      </c>
      <c r="T6" s="56">
        <f t="shared" ref="T6:T24" si="13">W5</f>
        <v>0.97881373430290652</v>
      </c>
      <c r="U6" s="33">
        <f>T6*R6/1000</f>
        <v>2.1432641207634866E-2</v>
      </c>
      <c r="V6" s="39">
        <f t="shared" ref="V6:V24" si="14">MIN(S6*T6,T6-U6)</f>
        <v>1.0914108870588276E-3</v>
      </c>
      <c r="W6" s="32">
        <f>T6-SUM(U6:V6)</f>
        <v>0.95628968220821287</v>
      </c>
      <c r="X6" s="32"/>
      <c r="Y6" s="5">
        <f t="shared" ref="Y6:Z21" si="15">AA5</f>
        <v>0</v>
      </c>
      <c r="Z6" s="5">
        <f t="shared" si="15"/>
        <v>5.8947001639550507</v>
      </c>
      <c r="AA6" s="5">
        <f>O6*W6</f>
        <v>0</v>
      </c>
      <c r="AB6" s="5">
        <f t="shared" si="5"/>
        <v>5.759053790265698</v>
      </c>
      <c r="AC6" s="32"/>
      <c r="AD6" s="5">
        <f t="shared" si="6"/>
        <v>348076.84727433079</v>
      </c>
      <c r="AE6" s="5">
        <f t="shared" si="7"/>
        <v>-3480.7684727433084</v>
      </c>
      <c r="AF6" s="5">
        <f t="shared" si="7"/>
        <v>-38464.557411705129</v>
      </c>
      <c r="AG6" s="5">
        <f t="shared" ref="AG6:AG24" si="16">-U6*M6</f>
        <v>-12907.358081832737</v>
      </c>
      <c r="AH6" s="5">
        <f t="shared" si="8"/>
        <v>293224.16330804955</v>
      </c>
      <c r="AI6" s="42">
        <f>-M6*($W5*N6-$W4*N5)/1000</f>
        <v>0</v>
      </c>
      <c r="AJ6" s="42">
        <f t="shared" ref="AJ6:AJ24" si="17">$D$6*SUM(Y6:Z6,AD6:AE6)</f>
        <v>33805.453600521818</v>
      </c>
      <c r="AK6" s="42">
        <f>SUM(AH6:AJ6)</f>
        <v>327029.61690857139</v>
      </c>
      <c r="AL6" s="48" t="s">
        <v>43</v>
      </c>
      <c r="AM6" s="54">
        <f>AK31/AD31</f>
        <v>0.87043554904048892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363986.82716158812</v>
      </c>
      <c r="K7" s="11">
        <f t="shared" si="11"/>
        <v>3639.8682716158814</v>
      </c>
      <c r="L7" s="24">
        <f t="shared" ref="L7:L24" si="18">$C$15</f>
        <v>40222.704612774694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H'!$B$392:$AV$512, 4)</f>
        <v>23.856248290159222</v>
      </c>
      <c r="S7" s="46">
        <f>VLOOKUP(I7, '[1]Lapse Rates'!$A$4:$F$24, 6)</f>
        <v>9.1335750000000001E-4</v>
      </c>
      <c r="T7" s="56">
        <f t="shared" si="13"/>
        <v>0.95628968220821287</v>
      </c>
      <c r="U7" s="33">
        <f t="shared" ref="U7:U24" si="20">T7*R7/1000</f>
        <v>2.2813484096076583E-2</v>
      </c>
      <c r="V7" s="39">
        <f t="shared" si="14"/>
        <v>8.7343435341748785E-4</v>
      </c>
      <c r="W7" s="32">
        <f t="shared" ref="W7:W24" si="21">T7-SUM(U7:V7)</f>
        <v>0.93260276375871876</v>
      </c>
      <c r="X7" s="32"/>
      <c r="Y7" s="5">
        <f t="shared" si="15"/>
        <v>0</v>
      </c>
      <c r="Z7" s="5">
        <f t="shared" si="15"/>
        <v>5.759053790265698</v>
      </c>
      <c r="AA7" s="5">
        <f t="shared" si="1"/>
        <v>0</v>
      </c>
      <c r="AB7" s="5">
        <f t="shared" si="5"/>
        <v>5.6164042981564943</v>
      </c>
      <c r="AC7" s="32"/>
      <c r="AD7" s="5">
        <f t="shared" si="6"/>
        <v>339455.12098266417</v>
      </c>
      <c r="AE7" s="5">
        <f t="shared" si="7"/>
        <v>-3394.5512098266418</v>
      </c>
      <c r="AF7" s="5">
        <f>-$W7*L7</f>
        <v>-37511.805487724247</v>
      </c>
      <c r="AG7" s="5">
        <f t="shared" si="16"/>
        <v>-13738.941713696104</v>
      </c>
      <c r="AH7" s="5">
        <f t="shared" si="8"/>
        <v>284809.82257141714</v>
      </c>
      <c r="AI7" s="42">
        <f>-M7*($W6*N7-$W5*N6)/1000</f>
        <v>0</v>
      </c>
      <c r="AJ7" s="42">
        <f t="shared" si="17"/>
        <v>32968.106857892184</v>
      </c>
      <c r="AK7" s="42">
        <f t="shared" si="9"/>
        <v>317777.92942930933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363986.82716158812</v>
      </c>
      <c r="K8" s="11">
        <f t="shared" si="11"/>
        <v>3639.8682716158814</v>
      </c>
      <c r="L8" s="24">
        <f t="shared" si="18"/>
        <v>40222.704612774694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H'!$B$392:$AV$512, 4)</f>
        <v>25.922789905584708</v>
      </c>
      <c r="S8" s="46">
        <f>VLOOKUP(I8, '[1]Lapse Rates'!$A$4:$F$24, 6)</f>
        <v>8.7679360000000005E-4</v>
      </c>
      <c r="T8" s="56">
        <f t="shared" si="13"/>
        <v>0.93260276375871876</v>
      </c>
      <c r="U8" s="33">
        <f t="shared" si="20"/>
        <v>2.4175665510284914E-2</v>
      </c>
      <c r="V8" s="39">
        <f t="shared" si="14"/>
        <v>8.1770013460595657E-4</v>
      </c>
      <c r="W8" s="32">
        <f t="shared" si="21"/>
        <v>0.9076093981138279</v>
      </c>
      <c r="X8" s="32"/>
      <c r="Y8" s="5">
        <f>AA7</f>
        <v>0</v>
      </c>
      <c r="Z8" s="5">
        <f t="shared" si="15"/>
        <v>5.6164042981564943</v>
      </c>
      <c r="AA8" s="5">
        <f t="shared" si="1"/>
        <v>0</v>
      </c>
      <c r="AB8" s="5">
        <f t="shared" si="5"/>
        <v>5.4658870021669248</v>
      </c>
      <c r="AC8" s="32"/>
      <c r="AD8" s="5">
        <f>$W8*J8</f>
        <v>330357.8651214909</v>
      </c>
      <c r="AE8" s="5">
        <f t="shared" si="7"/>
        <v>-3303.5786512149093</v>
      </c>
      <c r="AF8" s="5">
        <f t="shared" si="7"/>
        <v>-36506.504724110731</v>
      </c>
      <c r="AG8" s="5">
        <f t="shared" si="16"/>
        <v>-14559.286864593374</v>
      </c>
      <c r="AH8" s="5">
        <f t="shared" si="8"/>
        <v>275988.49488157191</v>
      </c>
      <c r="AI8" s="42">
        <f t="shared" ref="AI8:AI24" si="22">-M8*($W7*N8-$W6*N7)/1000</f>
        <v>0</v>
      </c>
      <c r="AJ8" s="42">
        <f>$D$6*SUM(Y8:Z8,AD8:AE8)</f>
        <v>32084.57647199573</v>
      </c>
      <c r="AK8" s="42">
        <f t="shared" si="9"/>
        <v>308073.07135356765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363986.82716158812</v>
      </c>
      <c r="K9" s="11">
        <f t="shared" si="11"/>
        <v>3639.8682716158814</v>
      </c>
      <c r="L9" s="24">
        <f t="shared" si="18"/>
        <v>40222.704612774694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H'!$B$392:$AV$512, 4)</f>
        <v>28.236985438026391</v>
      </c>
      <c r="S9" s="46">
        <f>VLOOKUP(I9, '[1]Lapse Rates'!$A$4:$F$24, 6)</f>
        <v>8.7786349999999995E-4</v>
      </c>
      <c r="T9" s="56">
        <f>W8</f>
        <v>0.9076093981138279</v>
      </c>
      <c r="U9" s="33">
        <f t="shared" si="20"/>
        <v>2.5628153357956054E-2</v>
      </c>
      <c r="V9" s="39">
        <f t="shared" si="14"/>
        <v>7.9675716286109835E-4</v>
      </c>
      <c r="W9" s="32">
        <f t="shared" si="21"/>
        <v>0.88118448759301071</v>
      </c>
      <c r="X9" s="32"/>
      <c r="Y9" s="5">
        <f t="shared" si="15"/>
        <v>0</v>
      </c>
      <c r="Z9" s="5">
        <f t="shared" si="15"/>
        <v>5.4658870021669248</v>
      </c>
      <c r="AA9" s="5">
        <f t="shared" si="1"/>
        <v>0</v>
      </c>
      <c r="AB9" s="5">
        <f t="shared" si="5"/>
        <v>5.3067485277865121</v>
      </c>
      <c r="AC9" s="32"/>
      <c r="AD9" s="5">
        <f t="shared" si="6"/>
        <v>320739.54578298976</v>
      </c>
      <c r="AE9" s="5">
        <f t="shared" si="7"/>
        <v>-3207.3954578298981</v>
      </c>
      <c r="AF9" s="5">
        <f t="shared" si="7"/>
        <v>-35443.623353812894</v>
      </c>
      <c r="AG9" s="5">
        <f t="shared" si="16"/>
        <v>-15434.017168608516</v>
      </c>
      <c r="AH9" s="5">
        <f t="shared" si="8"/>
        <v>266654.5098027385</v>
      </c>
      <c r="AI9" s="42">
        <f t="shared" si="22"/>
        <v>0</v>
      </c>
      <c r="AJ9" s="42">
        <f t="shared" si="17"/>
        <v>31150.440150413102</v>
      </c>
      <c r="AK9" s="42">
        <f t="shared" si="9"/>
        <v>297804.94995315158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363986.82716158812</v>
      </c>
      <c r="K10" s="11">
        <f t="shared" si="11"/>
        <v>3639.8682716158814</v>
      </c>
      <c r="L10" s="24">
        <f t="shared" si="18"/>
        <v>40222.704612774694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H'!$B$392:$AV$512, 4)</f>
        <v>30.832179584286791</v>
      </c>
      <c r="S10" s="46">
        <f>VLOOKUP(I10, '[1]Lapse Rates'!$A$4:$F$24, 6)</f>
        <v>8.7081910000000003E-4</v>
      </c>
      <c r="T10" s="56">
        <f t="shared" si="13"/>
        <v>0.88118448759301071</v>
      </c>
      <c r="U10" s="33">
        <f t="shared" si="20"/>
        <v>2.7168838368355441E-2</v>
      </c>
      <c r="V10" s="39">
        <f t="shared" si="14"/>
        <v>7.6735228241970677E-4</v>
      </c>
      <c r="W10" s="32">
        <f t="shared" si="21"/>
        <v>0.85324829694223558</v>
      </c>
      <c r="X10" s="32"/>
      <c r="Y10" s="5">
        <f t="shared" si="15"/>
        <v>0</v>
      </c>
      <c r="Z10" s="5">
        <f t="shared" si="15"/>
        <v>5.3067485277865121</v>
      </c>
      <c r="AA10" s="5">
        <f t="shared" si="1"/>
        <v>0</v>
      </c>
      <c r="AB10" s="5">
        <f t="shared" si="5"/>
        <v>5.1385086861922558</v>
      </c>
      <c r="AC10" s="32"/>
      <c r="AD10" s="5">
        <f t="shared" si="6"/>
        <v>310571.14038503292</v>
      </c>
      <c r="AE10" s="5">
        <f t="shared" si="7"/>
        <v>-3105.7114038503296</v>
      </c>
      <c r="AF10" s="5">
        <f t="shared" si="7"/>
        <v>-34319.954209260613</v>
      </c>
      <c r="AG10" s="5">
        <f>-U10*M10</f>
        <v>-16361.862361736328</v>
      </c>
      <c r="AH10" s="5">
        <f t="shared" si="8"/>
        <v>256783.61241018565</v>
      </c>
      <c r="AI10" s="42">
        <f t="shared" si="22"/>
        <v>0</v>
      </c>
      <c r="AJ10" s="42">
        <f t="shared" si="17"/>
        <v>30162.879175084588</v>
      </c>
      <c r="AK10" s="42">
        <f t="shared" si="9"/>
        <v>286946.49158527027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363986.82716158812</v>
      </c>
      <c r="K11" s="11">
        <f t="shared" si="11"/>
        <v>3639.8682716158814</v>
      </c>
      <c r="L11" s="24">
        <f t="shared" si="18"/>
        <v>40222.704612774694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H'!$B$392:$AV$512, 4)</f>
        <v>33.790949755130491</v>
      </c>
      <c r="S11" s="46">
        <f>VLOOKUP(I11, '[1]Lapse Rates'!$A$4:$F$24, 6)</f>
        <v>7.8743759999999998E-4</v>
      </c>
      <c r="T11" s="56">
        <f t="shared" si="13"/>
        <v>0.85324829694223558</v>
      </c>
      <c r="U11" s="33">
        <f t="shared" si="20"/>
        <v>2.8832070330625743E-2</v>
      </c>
      <c r="V11" s="39">
        <f t="shared" si="14"/>
        <v>6.7187979114828134E-4</v>
      </c>
      <c r="W11" s="32">
        <f t="shared" si="21"/>
        <v>0.8237443468204616</v>
      </c>
      <c r="X11" s="32"/>
      <c r="Y11" s="5">
        <f t="shared" si="15"/>
        <v>0</v>
      </c>
      <c r="Z11" s="5">
        <f t="shared" si="15"/>
        <v>5.1385086861922558</v>
      </c>
      <c r="AA11" s="5">
        <f t="shared" si="1"/>
        <v>0</v>
      </c>
      <c r="AB11" s="5">
        <f t="shared" si="5"/>
        <v>4.9608273424133973</v>
      </c>
      <c r="AC11" s="32"/>
      <c r="AD11" s="5">
        <f t="shared" si="6"/>
        <v>299832.09119147464</v>
      </c>
      <c r="AE11" s="5">
        <f t="shared" si="7"/>
        <v>-2998.3209119147468</v>
      </c>
      <c r="AF11" s="5">
        <f t="shared" si="7"/>
        <v>-33133.225538602455</v>
      </c>
      <c r="AG11" s="5">
        <f t="shared" si="16"/>
        <v>-17363.508883142411</v>
      </c>
      <c r="AH11" s="5">
        <f t="shared" si="8"/>
        <v>246337.03585781503</v>
      </c>
      <c r="AI11" s="42">
        <f t="shared" si="22"/>
        <v>0</v>
      </c>
      <c r="AJ11" s="42">
        <f t="shared" si="17"/>
        <v>29119.896952126946</v>
      </c>
      <c r="AK11" s="42">
        <f t="shared" si="9"/>
        <v>275456.93280994199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363986.82716158812</v>
      </c>
      <c r="K12" s="11">
        <f t="shared" si="11"/>
        <v>3639.8682716158814</v>
      </c>
      <c r="L12" s="24">
        <f t="shared" si="18"/>
        <v>40222.704612774694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H'!$B$392:$AV$512, 4)</f>
        <v>37.187403789831649</v>
      </c>
      <c r="S12" s="46">
        <f>VLOOKUP(I12, '[1]Lapse Rates'!$A$4:$F$24, 6)</f>
        <v>7.0183349999999997E-4</v>
      </c>
      <c r="T12" s="56">
        <f t="shared" si="13"/>
        <v>0.8237443468204616</v>
      </c>
      <c r="U12" s="33">
        <f t="shared" si="20"/>
        <v>3.0632913644803628E-2</v>
      </c>
      <c r="V12" s="39">
        <f t="shared" si="14"/>
        <v>5.7813137803421836E-4</v>
      </c>
      <c r="W12" s="32">
        <f t="shared" si="21"/>
        <v>0.79253330179762371</v>
      </c>
      <c r="X12" s="32"/>
      <c r="Y12" s="5">
        <f t="shared" si="15"/>
        <v>0</v>
      </c>
      <c r="Z12" s="5">
        <f t="shared" si="15"/>
        <v>4.9608273424133973</v>
      </c>
      <c r="AA12" s="5">
        <f t="shared" si="1"/>
        <v>0</v>
      </c>
      <c r="AB12" s="5">
        <f t="shared" si="5"/>
        <v>4.7728653780828116</v>
      </c>
      <c r="AC12" s="32"/>
      <c r="AD12" s="5">
        <f t="shared" si="6"/>
        <v>288471.68194121443</v>
      </c>
      <c r="AE12" s="5">
        <f t="shared" si="7"/>
        <v>-2884.7168194121446</v>
      </c>
      <c r="AF12" s="5">
        <f t="shared" si="7"/>
        <v>-31877.83289399284</v>
      </c>
      <c r="AG12" s="5">
        <f t="shared" si="16"/>
        <v>-18448.028951396445</v>
      </c>
      <c r="AH12" s="5">
        <f t="shared" si="8"/>
        <v>235261.10327641302</v>
      </c>
      <c r="AI12" s="42">
        <f t="shared" si="22"/>
        <v>0</v>
      </c>
      <c r="AJ12" s="42">
        <f t="shared" si="17"/>
        <v>28016.567935611096</v>
      </c>
      <c r="AK12" s="42">
        <f t="shared" si="9"/>
        <v>263277.67121202411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363986.82716158812</v>
      </c>
      <c r="K13" s="11">
        <f t="shared" si="11"/>
        <v>3639.8682716158814</v>
      </c>
      <c r="L13" s="24">
        <f t="shared" si="18"/>
        <v>40222.704612774694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H'!$B$392:$AV$512, 4)</f>
        <v>41.086284071147922</v>
      </c>
      <c r="S13" s="46">
        <f>VLOOKUP(I13, '[1]Lapse Rates'!$A$4:$F$24, 6)</f>
        <v>6.5742610000000005E-4</v>
      </c>
      <c r="T13" s="56">
        <f t="shared" si="13"/>
        <v>0.79253330179762371</v>
      </c>
      <c r="U13" s="33">
        <f t="shared" si="20"/>
        <v>3.2562248373501974E-2</v>
      </c>
      <c r="V13" s="39">
        <f t="shared" si="14"/>
        <v>5.2103207772093477E-4</v>
      </c>
      <c r="W13" s="32">
        <f t="shared" si="21"/>
        <v>0.75945002134640083</v>
      </c>
      <c r="X13" s="32"/>
      <c r="Y13" s="5">
        <f t="shared" si="15"/>
        <v>0</v>
      </c>
      <c r="Z13" s="5">
        <f t="shared" si="15"/>
        <v>4.7728653780828116</v>
      </c>
      <c r="AA13" s="5">
        <f t="shared" si="1"/>
        <v>0</v>
      </c>
      <c r="AB13" s="5">
        <f t="shared" si="5"/>
        <v>4.5736282690542165</v>
      </c>
      <c r="AC13" s="32"/>
      <c r="AD13" s="5">
        <f t="shared" si="6"/>
        <v>276429.80365767679</v>
      </c>
      <c r="AE13" s="5">
        <f t="shared" si="7"/>
        <v>-2764.298036576768</v>
      </c>
      <c r="AF13" s="5">
        <f t="shared" si="7"/>
        <v>-30547.133876781718</v>
      </c>
      <c r="AG13" s="5">
        <f t="shared" si="16"/>
        <v>-19609.930275725721</v>
      </c>
      <c r="AH13" s="5">
        <f t="shared" si="8"/>
        <v>223508.44146859259</v>
      </c>
      <c r="AI13" s="42">
        <f t="shared" si="22"/>
        <v>0</v>
      </c>
      <c r="AJ13" s="42">
        <f t="shared" si="17"/>
        <v>26847.0543195235</v>
      </c>
      <c r="AK13" s="42">
        <f t="shared" si="9"/>
        <v>250355.4957881161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51142.309427622342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363986.82716158812</v>
      </c>
      <c r="K14" s="11">
        <f t="shared" si="11"/>
        <v>3639.8682716158814</v>
      </c>
      <c r="L14" s="24">
        <f t="shared" si="18"/>
        <v>40222.704612774694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H'!$B$392:$AV$512, 4)</f>
        <v>45.713586780955886</v>
      </c>
      <c r="S14" s="46">
        <f>VLOOKUP(I14, '[1]Lapse Rates'!$A$4:$F$24, 6)</f>
        <v>5.9033320000000003E-4</v>
      </c>
      <c r="T14" s="56">
        <f t="shared" si="13"/>
        <v>0.75945002134640083</v>
      </c>
      <c r="U14" s="33">
        <f t="shared" si="20"/>
        <v>3.4717184456617492E-2</v>
      </c>
      <c r="V14" s="39">
        <f t="shared" si="14"/>
        <v>4.4832856134148914E-4</v>
      </c>
      <c r="W14" s="32">
        <f t="shared" si="21"/>
        <v>0.72428450832844182</v>
      </c>
      <c r="X14" s="32"/>
      <c r="Y14" s="5">
        <f t="shared" si="15"/>
        <v>0</v>
      </c>
      <c r="Z14" s="5">
        <f t="shared" si="15"/>
        <v>4.5736282690542165</v>
      </c>
      <c r="AA14" s="5">
        <f t="shared" si="1"/>
        <v>0</v>
      </c>
      <c r="AB14" s="5">
        <f t="shared" si="5"/>
        <v>4.3618513516612918</v>
      </c>
      <c r="AC14" s="32"/>
      <c r="AD14" s="5">
        <f t="shared" si="6"/>
        <v>263630.02014876041</v>
      </c>
      <c r="AE14" s="5">
        <f t="shared" si="7"/>
        <v>-2636.3002014876042</v>
      </c>
      <c r="AF14" s="5">
        <f t="shared" si="7"/>
        <v>-29132.681834103667</v>
      </c>
      <c r="AG14" s="5">
        <f t="shared" si="16"/>
        <v>-20907.695278124294</v>
      </c>
      <c r="AH14" s="5">
        <f>SUM(AD14:AG14)</f>
        <v>210953.34283504484</v>
      </c>
      <c r="AI14" s="42">
        <f t="shared" si="22"/>
        <v>0</v>
      </c>
      <c r="AJ14" s="42">
        <f t="shared" si="17"/>
        <v>25603.932599760661</v>
      </c>
      <c r="AK14" s="42">
        <f t="shared" si="9"/>
        <v>236557.27543480549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40222.704612774694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363986.82716158812</v>
      </c>
      <c r="K15" s="11">
        <f t="shared" si="11"/>
        <v>3639.8682716158814</v>
      </c>
      <c r="L15" s="24">
        <f t="shared" si="18"/>
        <v>40222.704612774694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H'!$B$392:$AV$512, 4)</f>
        <v>51.01868700104572</v>
      </c>
      <c r="S15" s="46">
        <f>VLOOKUP(I15, '[1]Lapse Rates'!$A$4:$F$24, 6)</f>
        <v>5.0522920000000001E-4</v>
      </c>
      <c r="T15" s="56">
        <f t="shared" si="13"/>
        <v>0.72428450832844182</v>
      </c>
      <c r="U15" s="33">
        <f t="shared" si="20"/>
        <v>3.6952044630115068E-2</v>
      </c>
      <c r="V15" s="39">
        <f t="shared" si="14"/>
        <v>3.6592968271517202E-4</v>
      </c>
      <c r="W15" s="32">
        <f t="shared" si="21"/>
        <v>0.68696653401561159</v>
      </c>
      <c r="X15" s="31"/>
      <c r="Y15" s="5">
        <f t="shared" si="15"/>
        <v>0</v>
      </c>
      <c r="Z15" s="5">
        <f t="shared" si="15"/>
        <v>4.3618513516612918</v>
      </c>
      <c r="AA15" s="5">
        <f t="shared" si="1"/>
        <v>0</v>
      </c>
      <c r="AB15" s="5">
        <f t="shared" si="5"/>
        <v>4.1371116881368772</v>
      </c>
      <c r="AC15" s="32"/>
      <c r="AD15" s="5">
        <f t="shared" si="6"/>
        <v>250046.76908253567</v>
      </c>
      <c r="AE15" s="5">
        <f t="shared" si="7"/>
        <v>-2500.4676908253568</v>
      </c>
      <c r="AF15" s="5">
        <f t="shared" si="7"/>
        <v>-27631.651976571586</v>
      </c>
      <c r="AG15" s="5">
        <f t="shared" si="16"/>
        <v>-22253.592885549566</v>
      </c>
      <c r="AH15" s="5">
        <f t="shared" ref="AH15:AH24" si="23">SUM(AD15:AG15)</f>
        <v>197661.05652958917</v>
      </c>
      <c r="AI15" s="42">
        <f t="shared" si="22"/>
        <v>0</v>
      </c>
      <c r="AJ15" s="42">
        <f t="shared" si="17"/>
        <v>24284.720064144381</v>
      </c>
      <c r="AK15" s="42">
        <f t="shared" ref="AK15:AK24" si="24">SUM(AH15:AJ15)</f>
        <v>221945.77659373355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363986.82716158812</v>
      </c>
      <c r="K16" s="11">
        <f t="shared" si="11"/>
        <v>3639.8682716158814</v>
      </c>
      <c r="L16" s="24">
        <f t="shared" si="18"/>
        <v>40222.704612774694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H'!$B$392:$AV$512, 4)</f>
        <v>57.073108097732344</v>
      </c>
      <c r="S16" s="46">
        <f>VLOOKUP(I16, '[1]Lapse Rates'!$A$4:$F$24, 6)</f>
        <v>4.8306569999999999E-4</v>
      </c>
      <c r="T16" s="56">
        <f t="shared" si="13"/>
        <v>0.68696653401561159</v>
      </c>
      <c r="U16" s="33">
        <f t="shared" si="20"/>
        <v>3.9207315255397522E-2</v>
      </c>
      <c r="V16" s="39">
        <f t="shared" si="14"/>
        <v>3.3184996963082523E-4</v>
      </c>
      <c r="W16" s="32">
        <f t="shared" si="21"/>
        <v>0.64742736879058327</v>
      </c>
      <c r="X16" s="31"/>
      <c r="Y16" s="5">
        <f t="shared" si="15"/>
        <v>0</v>
      </c>
      <c r="Z16" s="5">
        <f t="shared" si="15"/>
        <v>4.1371116881368772</v>
      </c>
      <c r="AA16" s="5">
        <f t="shared" si="1"/>
        <v>0</v>
      </c>
      <c r="AB16" s="5">
        <f t="shared" si="5"/>
        <v>3.8989953687938415</v>
      </c>
      <c r="AC16" s="32"/>
      <c r="AD16" s="5">
        <f t="shared" si="6"/>
        <v>235655.0337836598</v>
      </c>
      <c r="AE16" s="5">
        <f t="shared" si="7"/>
        <v>-2356.5503378365984</v>
      </c>
      <c r="AF16" s="5">
        <f t="shared" si="7"/>
        <v>-26041.279813089575</v>
      </c>
      <c r="AG16" s="5">
        <f t="shared" si="16"/>
        <v>-23611.782258942796</v>
      </c>
      <c r="AH16" s="5">
        <f t="shared" si="23"/>
        <v>183645.42137379083</v>
      </c>
      <c r="AI16" s="42">
        <f t="shared" si="22"/>
        <v>0</v>
      </c>
      <c r="AJ16" s="42">
        <f t="shared" si="17"/>
        <v>22886.987076691865</v>
      </c>
      <c r="AK16" s="42">
        <f t="shared" si="24"/>
        <v>206532.4084504827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363986.82716158812</v>
      </c>
      <c r="K17" s="11">
        <f t="shared" si="11"/>
        <v>3639.8682716158814</v>
      </c>
      <c r="L17" s="24">
        <f t="shared" si="18"/>
        <v>40222.704612774694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H'!$B$392:$AV$512, 4)</f>
        <v>64.022856794154677</v>
      </c>
      <c r="S17" s="46">
        <f>VLOOKUP(I17, '[1]Lapse Rates'!$A$4:$F$24, 6)</f>
        <v>4.5965829999999999E-4</v>
      </c>
      <c r="T17" s="56">
        <f t="shared" si="13"/>
        <v>0.64742736879058327</v>
      </c>
      <c r="U17" s="33">
        <f t="shared" si="20"/>
        <v>4.1450149716695882E-2</v>
      </c>
      <c r="V17" s="39">
        <f t="shared" si="14"/>
        <v>2.9759536371175256E-4</v>
      </c>
      <c r="W17" s="32">
        <f t="shared" si="21"/>
        <v>0.60567962371017559</v>
      </c>
      <c r="X17" s="31"/>
      <c r="Y17" s="5">
        <f t="shared" si="15"/>
        <v>0</v>
      </c>
      <c r="Z17" s="5">
        <f t="shared" si="15"/>
        <v>3.8989953687938415</v>
      </c>
      <c r="AA17" s="5">
        <f t="shared" si="1"/>
        <v>0</v>
      </c>
      <c r="AB17" s="5">
        <f t="shared" si="5"/>
        <v>3.6475783410735532</v>
      </c>
      <c r="AC17" s="32"/>
      <c r="AD17" s="5">
        <f t="shared" si="6"/>
        <v>220459.40451069141</v>
      </c>
      <c r="AE17" s="5">
        <f t="shared" si="7"/>
        <v>-2204.5940451069141</v>
      </c>
      <c r="AF17" s="5">
        <f t="shared" si="7"/>
        <v>-24362.072594470919</v>
      </c>
      <c r="AG17" s="5">
        <f t="shared" si="16"/>
        <v>-24962.482213736042</v>
      </c>
      <c r="AH17" s="5">
        <f t="shared" si="23"/>
        <v>168930.25565737754</v>
      </c>
      <c r="AI17" s="42">
        <f t="shared" si="22"/>
        <v>0</v>
      </c>
      <c r="AJ17" s="42">
        <f t="shared" si="17"/>
        <v>21411.179398119522</v>
      </c>
      <c r="AK17" s="42">
        <f t="shared" si="24"/>
        <v>190341.43505549704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363986.82716158812</v>
      </c>
      <c r="K18" s="11">
        <f t="shared" si="11"/>
        <v>3639.8682716158814</v>
      </c>
      <c r="L18" s="24">
        <f t="shared" si="18"/>
        <v>40222.704612774694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H'!$B$392:$AV$512, 4)</f>
        <v>71.728917483602388</v>
      </c>
      <c r="S18" s="46">
        <f>VLOOKUP(I18, '[1]Lapse Rates'!$A$4:$F$24, 6)</f>
        <v>3.6747819999999998E-4</v>
      </c>
      <c r="T18" s="56">
        <f t="shared" si="13"/>
        <v>0.60567962371017559</v>
      </c>
      <c r="U18" s="33">
        <f t="shared" si="20"/>
        <v>4.3444743750606529E-2</v>
      </c>
      <c r="V18" s="39">
        <f t="shared" si="14"/>
        <v>2.2257405789769262E-4</v>
      </c>
      <c r="W18" s="32">
        <f t="shared" si="21"/>
        <v>0.56201230590167139</v>
      </c>
      <c r="X18" s="31"/>
      <c r="Y18" s="5">
        <f t="shared" si="15"/>
        <v>0</v>
      </c>
      <c r="Z18" s="5">
        <f t="shared" si="15"/>
        <v>3.6475783410735532</v>
      </c>
      <c r="AA18" s="5">
        <f t="shared" si="1"/>
        <v>0</v>
      </c>
      <c r="AB18" s="5">
        <f t="shared" si="5"/>
        <v>3.3846010897085765</v>
      </c>
      <c r="AC18" s="32"/>
      <c r="AD18" s="5">
        <f t="shared" si="6"/>
        <v>204565.07605091727</v>
      </c>
      <c r="AE18" s="5">
        <f t="shared" si="7"/>
        <v>-2045.6507605091726</v>
      </c>
      <c r="AF18" s="5">
        <f t="shared" si="7"/>
        <v>-22605.654969027302</v>
      </c>
      <c r="AG18" s="5">
        <f t="shared" si="16"/>
        <v>-26163.684584184019</v>
      </c>
      <c r="AH18" s="5">
        <f t="shared" si="23"/>
        <v>153750.08573719679</v>
      </c>
      <c r="AI18" s="42">
        <f t="shared" si="22"/>
        <v>0</v>
      </c>
      <c r="AJ18" s="42">
        <f t="shared" si="17"/>
        <v>19867.513448424295</v>
      </c>
      <c r="AK18" s="42">
        <f t="shared" si="24"/>
        <v>173617.59918562107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363986.82716158812</v>
      </c>
      <c r="K19" s="11">
        <f t="shared" si="11"/>
        <v>3639.8682716158814</v>
      </c>
      <c r="L19" s="24">
        <f t="shared" si="18"/>
        <v>40222.704612774694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H'!$B$392:$AV$512, 4)</f>
        <v>80.229314199184799</v>
      </c>
      <c r="S19" s="46">
        <f>VLOOKUP(I19, '[1]Lapse Rates'!$A$4:$F$24, 6)</f>
        <v>3.9775519999999998E-4</v>
      </c>
      <c r="T19" s="56">
        <f t="shared" si="13"/>
        <v>0.56201230590167139</v>
      </c>
      <c r="U19" s="33">
        <f t="shared" si="20"/>
        <v>4.5089861873993553E-2</v>
      </c>
      <c r="V19" s="39">
        <f t="shared" si="14"/>
        <v>2.2354331713638048E-4</v>
      </c>
      <c r="W19" s="32">
        <f t="shared" si="21"/>
        <v>0.51669890071054148</v>
      </c>
      <c r="X19" s="31"/>
      <c r="Y19" s="5">
        <f t="shared" si="15"/>
        <v>0</v>
      </c>
      <c r="Z19" s="5">
        <f t="shared" si="15"/>
        <v>3.3846010897085765</v>
      </c>
      <c r="AA19" s="5">
        <f t="shared" si="1"/>
        <v>0</v>
      </c>
      <c r="AB19" s="5">
        <f t="shared" si="5"/>
        <v>3.1117106227600866</v>
      </c>
      <c r="AC19" s="32"/>
      <c r="AD19" s="5">
        <f t="shared" si="6"/>
        <v>188071.59346751045</v>
      </c>
      <c r="AE19" s="5">
        <f t="shared" si="7"/>
        <v>-1880.7159346751046</v>
      </c>
      <c r="AF19" s="5">
        <f t="shared" si="7"/>
        <v>-20783.027257025511</v>
      </c>
      <c r="AG19" s="5">
        <f t="shared" si="16"/>
        <v>-27154.422426513265</v>
      </c>
      <c r="AH19" s="5">
        <f t="shared" si="23"/>
        <v>138253.4278492966</v>
      </c>
      <c r="AI19" s="42">
        <f t="shared" si="22"/>
        <v>0</v>
      </c>
      <c r="AJ19" s="42">
        <f t="shared" si="17"/>
        <v>18265.65711533805</v>
      </c>
      <c r="AK19" s="42">
        <f t="shared" si="24"/>
        <v>156519.08496463465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363986.82716158812</v>
      </c>
      <c r="K20" s="11">
        <f t="shared" si="11"/>
        <v>3639.8682716158814</v>
      </c>
      <c r="L20" s="24">
        <f t="shared" si="18"/>
        <v>40222.704612774694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H'!$B$392:$AV$512, 4)</f>
        <v>89.414412400437143</v>
      </c>
      <c r="S20" s="46">
        <f>VLOOKUP(I20, '[1]Lapse Rates'!$A$4:$F$24, 6)</f>
        <v>2.516404E-4</v>
      </c>
      <c r="T20" s="56">
        <f t="shared" si="13"/>
        <v>0.51669890071054148</v>
      </c>
      <c r="U20" s="33">
        <f t="shared" si="20"/>
        <v>4.620032859498488E-2</v>
      </c>
      <c r="V20" s="39">
        <f t="shared" si="14"/>
        <v>1.3002231805436093E-4</v>
      </c>
      <c r="W20" s="32">
        <f t="shared" si="21"/>
        <v>0.47036854979750226</v>
      </c>
      <c r="X20" s="31"/>
      <c r="Y20" s="5">
        <f t="shared" si="15"/>
        <v>0</v>
      </c>
      <c r="Z20" s="5">
        <f t="shared" si="15"/>
        <v>3.1117106227600866</v>
      </c>
      <c r="AA20" s="5">
        <f t="shared" si="1"/>
        <v>0</v>
      </c>
      <c r="AB20" s="5">
        <f t="shared" si="5"/>
        <v>2.83269581376</v>
      </c>
      <c r="AC20" s="32"/>
      <c r="AD20" s="5">
        <f t="shared" si="6"/>
        <v>171207.95603739031</v>
      </c>
      <c r="AE20" s="5">
        <f t="shared" si="7"/>
        <v>-1712.0795603739032</v>
      </c>
      <c r="AF20" s="5">
        <f t="shared" si="7"/>
        <v>-18919.495237644136</v>
      </c>
      <c r="AG20" s="5">
        <f t="shared" si="16"/>
        <v>-27823.177689429151</v>
      </c>
      <c r="AH20" s="5">
        <f>SUM(AD20:AG20)</f>
        <v>122753.20354994309</v>
      </c>
      <c r="AI20" s="42">
        <f t="shared" si="22"/>
        <v>0</v>
      </c>
      <c r="AJ20" s="42">
        <f t="shared" si="17"/>
        <v>16627.850741207403</v>
      </c>
      <c r="AK20" s="42">
        <f t="shared" si="24"/>
        <v>139381.0542911505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363986.82716158812</v>
      </c>
      <c r="K21" s="11">
        <f t="shared" si="11"/>
        <v>3639.8682716158814</v>
      </c>
      <c r="L21" s="24">
        <f t="shared" si="18"/>
        <v>40222.704612774694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H'!$B$392:$AV$512, 4)</f>
        <v>99.413569599048657</v>
      </c>
      <c r="S21" s="46">
        <f>VLOOKUP(I21, '[1]Lapse Rates'!$A$4:$F$24, 6)</f>
        <v>2.7508159999999998E-4</v>
      </c>
      <c r="T21" s="56">
        <f t="shared" si="13"/>
        <v>0.47036854979750226</v>
      </c>
      <c r="U21" s="33">
        <f t="shared" si="20"/>
        <v>4.6761016562497572E-2</v>
      </c>
      <c r="V21" s="39">
        <f t="shared" si="14"/>
        <v>1.2938973326797658E-4</v>
      </c>
      <c r="W21" s="32">
        <f t="shared" si="21"/>
        <v>0.42347814350173674</v>
      </c>
      <c r="X21" s="31"/>
      <c r="Y21" s="5">
        <f t="shared" si="15"/>
        <v>0</v>
      </c>
      <c r="Z21" s="5">
        <f t="shared" si="15"/>
        <v>2.83269581376</v>
      </c>
      <c r="AA21" s="5">
        <f t="shared" si="1"/>
        <v>0</v>
      </c>
      <c r="AB21" s="5">
        <f t="shared" si="5"/>
        <v>2.550308188829074</v>
      </c>
      <c r="AC21" s="32"/>
      <c r="AD21" s="5">
        <f t="shared" si="6"/>
        <v>154140.46582547686</v>
      </c>
      <c r="AE21" s="5">
        <f t="shared" ref="AE21:AF24" si="25">-$W21*K21</f>
        <v>-1541.4046582547687</v>
      </c>
      <c r="AF21" s="5">
        <f t="shared" si="25"/>
        <v>-17033.436276036569</v>
      </c>
      <c r="AG21" s="5">
        <f t="shared" si="16"/>
        <v>-28160.840243416351</v>
      </c>
      <c r="AH21" s="5">
        <f t="shared" si="23"/>
        <v>107404.78464776918</v>
      </c>
      <c r="AI21" s="42">
        <f t="shared" si="22"/>
        <v>0</v>
      </c>
      <c r="AJ21" s="42">
        <f t="shared" si="17"/>
        <v>14970.245787963819</v>
      </c>
      <c r="AK21" s="42">
        <f t="shared" si="24"/>
        <v>122375.030435733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363986.82716158812</v>
      </c>
      <c r="K22" s="11">
        <f t="shared" si="11"/>
        <v>3639.8682716158814</v>
      </c>
      <c r="L22" s="24">
        <f t="shared" si="18"/>
        <v>40222.704612774694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H'!$B$392:$AV$512, 4)</f>
        <v>110.57044266700025</v>
      </c>
      <c r="S22" s="46">
        <f>VLOOKUP(I22, '[1]Lapse Rates'!$A$4:$F$24, 6)</f>
        <v>2.0998619999999999E-4</v>
      </c>
      <c r="T22" s="56">
        <f t="shared" si="13"/>
        <v>0.42347814350173674</v>
      </c>
      <c r="U22" s="33">
        <f t="shared" si="20"/>
        <v>4.6824165786786484E-2</v>
      </c>
      <c r="V22" s="39">
        <f t="shared" si="14"/>
        <v>8.8924566136984383E-5</v>
      </c>
      <c r="W22" s="32">
        <f t="shared" si="21"/>
        <v>0.37656505314881328</v>
      </c>
      <c r="X22" s="31"/>
      <c r="Y22" s="5">
        <f t="shared" ref="Y22:Z24" si="26">AA21</f>
        <v>0</v>
      </c>
      <c r="Z22" s="5">
        <f t="shared" si="26"/>
        <v>2.550308188829074</v>
      </c>
      <c r="AA22" s="5">
        <f t="shared" si="1"/>
        <v>0</v>
      </c>
      <c r="AB22" s="5">
        <f t="shared" si="5"/>
        <v>2.2677839539275668</v>
      </c>
      <c r="AC22" s="32"/>
      <c r="AD22" s="5">
        <f t="shared" si="6"/>
        <v>137064.71891557134</v>
      </c>
      <c r="AE22" s="5">
        <f t="shared" si="25"/>
        <v>-1370.6471891557135</v>
      </c>
      <c r="AF22" s="5">
        <f t="shared" si="25"/>
        <v>-15146.464900298521</v>
      </c>
      <c r="AG22" s="5">
        <f t="shared" si="16"/>
        <v>-28198.870537610637</v>
      </c>
      <c r="AH22" s="5">
        <f t="shared" si="23"/>
        <v>92348.736288506465</v>
      </c>
      <c r="AI22" s="42">
        <f t="shared" si="22"/>
        <v>0</v>
      </c>
      <c r="AJ22" s="42">
        <f t="shared" si="17"/>
        <v>13311.838621594698</v>
      </c>
      <c r="AK22" s="42">
        <f t="shared" si="24"/>
        <v>105660.57491010116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363986.82716158812</v>
      </c>
      <c r="K23" s="11">
        <f t="shared" si="11"/>
        <v>3639.8682716158814</v>
      </c>
      <c r="L23" s="24">
        <f t="shared" si="18"/>
        <v>40222.704612774694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H'!$B$392:$AV$512, 4)</f>
        <v>123.00029590574871</v>
      </c>
      <c r="S23" s="46">
        <f>VLOOKUP(I23, '[1]Lapse Rates'!$A$4:$F$24, 6)</f>
        <v>1.6037285799999999E-2</v>
      </c>
      <c r="T23" s="56">
        <f t="shared" si="13"/>
        <v>0.37656505314881328</v>
      </c>
      <c r="U23" s="33">
        <f t="shared" si="20"/>
        <v>4.631761296506802E-2</v>
      </c>
      <c r="V23" s="39">
        <f t="shared" si="14"/>
        <v>6.0390813796397077E-3</v>
      </c>
      <c r="W23" s="32">
        <f t="shared" si="21"/>
        <v>0.32420835880410553</v>
      </c>
      <c r="X23" s="31"/>
      <c r="Y23" s="5">
        <f t="shared" si="26"/>
        <v>0</v>
      </c>
      <c r="Z23" s="5">
        <f t="shared" si="26"/>
        <v>2.2677839539275668</v>
      </c>
      <c r="AA23" s="5">
        <f t="shared" si="1"/>
        <v>0</v>
      </c>
      <c r="AB23" s="5">
        <f t="shared" si="5"/>
        <v>1.9524767571423767</v>
      </c>
      <c r="AC23" s="32"/>
      <c r="AD23" s="5">
        <f t="shared" si="6"/>
        <v>118007.5718603721</v>
      </c>
      <c r="AE23" s="5">
        <f t="shared" si="25"/>
        <v>-1180.075718603721</v>
      </c>
      <c r="AF23" s="5">
        <f t="shared" si="25"/>
        <v>-13040.537049170009</v>
      </c>
      <c r="AG23" s="5">
        <f t="shared" si="16"/>
        <v>-27893.809738339947</v>
      </c>
      <c r="AH23" s="5">
        <f>SUM(AD23:AG23)</f>
        <v>75893.149354258436</v>
      </c>
      <c r="AI23" s="42">
        <f t="shared" si="22"/>
        <v>0</v>
      </c>
      <c r="AJ23" s="42">
        <f t="shared" si="17"/>
        <v>11460.999841113358</v>
      </c>
      <c r="AK23" s="42">
        <f t="shared" si="24"/>
        <v>87354.149195371792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363986.82716158812</v>
      </c>
      <c r="K24" s="11">
        <f t="shared" si="11"/>
        <v>3639.8682716158814</v>
      </c>
      <c r="L24" s="24">
        <f t="shared" si="18"/>
        <v>40222.704612774694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H'!$B$392:$AV$512, 4)</f>
        <v>136.90014236058985</v>
      </c>
      <c r="S24" s="46">
        <f>VLOOKUP(I24, '[1]Lapse Rates'!$A$4:$F$24, 6)</f>
        <v>0</v>
      </c>
      <c r="T24" s="56">
        <f t="shared" si="13"/>
        <v>0.32420835880410553</v>
      </c>
      <c r="U24" s="33">
        <f t="shared" si="20"/>
        <v>4.4384170474775247E-2</v>
      </c>
      <c r="V24" s="39">
        <f t="shared" si="14"/>
        <v>0</v>
      </c>
      <c r="W24" s="32">
        <f t="shared" si="21"/>
        <v>0.27982418832933031</v>
      </c>
      <c r="X24" s="31"/>
      <c r="Y24" s="5">
        <f t="shared" si="26"/>
        <v>0</v>
      </c>
      <c r="Z24" s="5">
        <f t="shared" si="26"/>
        <v>1.9524767571423767</v>
      </c>
      <c r="AA24" s="5">
        <f t="shared" si="1"/>
        <v>0</v>
      </c>
      <c r="AB24" s="5">
        <f t="shared" si="5"/>
        <v>1.6851824111338427</v>
      </c>
      <c r="AC24" s="32"/>
      <c r="AD24" s="5">
        <f t="shared" si="6"/>
        <v>101852.31847305964</v>
      </c>
      <c r="AE24" s="5">
        <f t="shared" si="25"/>
        <v>-1018.5231847305964</v>
      </c>
      <c r="AF24" s="5">
        <f t="shared" si="25"/>
        <v>-11255.285670680089</v>
      </c>
      <c r="AG24" s="5">
        <f t="shared" si="16"/>
        <v>-26729.434600853423</v>
      </c>
      <c r="AH24" s="5">
        <f t="shared" si="23"/>
        <v>62849.075016795541</v>
      </c>
      <c r="AI24" s="42">
        <f t="shared" si="22"/>
        <v>0</v>
      </c>
      <c r="AJ24" s="42">
        <f t="shared" si="17"/>
        <v>9891.9868557549562</v>
      </c>
      <c r="AK24" s="42">
        <f t="shared" si="24"/>
        <v>72741.06187255049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5278897.1571855089</v>
      </c>
      <c r="AE27" s="21">
        <f t="shared" ref="AE27:AJ27" si="27">SUM(AE4:AE24)</f>
        <v>-191181.08110956341</v>
      </c>
      <c r="AF27" s="21">
        <f t="shared" si="27"/>
        <v>-554898.53450173093</v>
      </c>
      <c r="AG27" s="21">
        <f t="shared" si="27"/>
        <v>-424355.01609486848</v>
      </c>
      <c r="AH27" s="21">
        <f>SUM(AH4:AH24)</f>
        <v>4108462.5254793456</v>
      </c>
      <c r="AI27" s="21">
        <f t="shared" si="27"/>
        <v>0</v>
      </c>
      <c r="AJ27" s="21">
        <f t="shared" si="27"/>
        <v>477689.08527253196</v>
      </c>
      <c r="AK27" s="21">
        <f>SUM(AK4:AK24)</f>
        <v>4586151.6107518775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2816794.209485916</v>
      </c>
      <c r="AE29" s="21">
        <f t="shared" ref="AE29:AK29" si="28">AE4+NPV($D$6,AE5:AE24)</f>
        <v>-166878.33418855153</v>
      </c>
      <c r="AF29" s="21">
        <f t="shared" si="28"/>
        <v>-286338.75768076285</v>
      </c>
      <c r="AG29" s="21">
        <f t="shared" si="28"/>
        <v>-158255.14680991048</v>
      </c>
      <c r="AH29" s="21">
        <f>AH4+NPV($D$6,AH5:AH24)</f>
        <v>2205321.9708066899</v>
      </c>
      <c r="AI29" s="21">
        <f t="shared" si="28"/>
        <v>0</v>
      </c>
      <c r="AJ29" s="21">
        <f t="shared" si="28"/>
        <v>238536.62305151482</v>
      </c>
      <c r="AK29" s="21">
        <f t="shared" si="28"/>
        <v>2443858.5938582052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4033065.2205687137</v>
      </c>
      <c r="AE31" s="21">
        <f t="shared" ref="AE31:AJ31" si="29">AE4+NPV($D$7,AE5:AE24)</f>
        <v>-178847.97565115013</v>
      </c>
      <c r="AF31" s="21">
        <f t="shared" si="29"/>
        <v>-418610.39965894626</v>
      </c>
      <c r="AG31" s="21">
        <f t="shared" si="29"/>
        <v>-281764.19077138684</v>
      </c>
      <c r="AH31" s="21">
        <f t="shared" si="29"/>
        <v>3153842.6544872308</v>
      </c>
      <c r="AI31" s="21">
        <f t="shared" si="29"/>
        <v>0</v>
      </c>
      <c r="AJ31" s="21">
        <f t="shared" si="29"/>
        <v>356680.68509459862</v>
      </c>
      <c r="AK31" s="21">
        <f>AK4+NPV($D$7,AK5:AK24)</f>
        <v>3510523.339581829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377383.49043074052</v>
      </c>
    </row>
    <row r="37" spans="1:39" x14ac:dyDescent="0.15">
      <c r="G37" s="49" t="s">
        <v>109</v>
      </c>
      <c r="I37" s="1">
        <v>0</v>
      </c>
      <c r="J37" s="11">
        <f>H$36</f>
        <v>377383.49043074052</v>
      </c>
      <c r="K37" s="11">
        <f>J37*$C$10</f>
        <v>150953.39617229623</v>
      </c>
      <c r="L37" s="24">
        <f>$C$46</f>
        <v>52831.086223518229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377383.49043074052</v>
      </c>
      <c r="AE37" s="5">
        <f>-$W37*K37</f>
        <v>-150953.39617229623</v>
      </c>
      <c r="AF37" s="5">
        <f>-$W37*L37</f>
        <v>-52831.086223518229</v>
      </c>
      <c r="AG37" s="5"/>
      <c r="AH37" s="5">
        <f>SUM(AD37:AG37)</f>
        <v>173599.00803492608</v>
      </c>
      <c r="AI37" s="42">
        <f>Y37-AA37</f>
        <v>0</v>
      </c>
      <c r="AJ37" s="42"/>
      <c r="AK37" s="42">
        <f>SUM(AH37:AJ37)</f>
        <v>173599.00803492608</v>
      </c>
      <c r="AL37" s="6" t="s">
        <v>39</v>
      </c>
      <c r="AM37" s="36">
        <f>AK64</f>
        <v>3473028.422869714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377383.49043074052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 H'!$B$392:$AV$512, 7)</f>
        <v>23.84445790903818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2.3844457909038181E-2</v>
      </c>
      <c r="V38" s="39">
        <f>MIN(S38*T38,T38-U38)</f>
        <v>1.1402544E-3</v>
      </c>
      <c r="W38" s="32">
        <f>T38-SUM(U38:V38)</f>
        <v>0.9750152876909618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5.8718248169084024</v>
      </c>
      <c r="AC38" s="32"/>
      <c r="AD38" s="5">
        <f t="shared" ref="AD38:AD40" si="36">$W38*J38</f>
        <v>367954.67249214777</v>
      </c>
      <c r="AE38" s="5">
        <f t="shared" ref="AE38:AF57" si="37">-$W38*K38</f>
        <v>0</v>
      </c>
      <c r="AF38" s="5">
        <f t="shared" si="37"/>
        <v>0</v>
      </c>
      <c r="AG38" s="5">
        <f>-U38*M38</f>
        <v>-14359.824042102155</v>
      </c>
      <c r="AH38" s="5">
        <f t="shared" ref="AH38:AH46" si="38">SUM(AD38:AG38)</f>
        <v>353594.84845004563</v>
      </c>
      <c r="AI38" s="42">
        <f>-M38*$W37*(N38-N37)/1000</f>
        <v>0</v>
      </c>
      <c r="AJ38" s="42">
        <f>$D$6*SUM(Y38:Z38,AD38:AE38)</f>
        <v>36096.944158128696</v>
      </c>
      <c r="AK38" s="42">
        <f t="shared" ref="AK38" si="39">SUM(AH38:AJ38)</f>
        <v>389691.79260817432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377383.49043074052</v>
      </c>
      <c r="K39" s="11">
        <f t="shared" ref="K39:K57" si="41">J39*$C$11</f>
        <v>3773.8349043074054</v>
      </c>
      <c r="L39" s="24">
        <f>$C$47</f>
        <v>41509.581510596006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 H'!$B$392:$AV$512, 7)</f>
        <v>25.935946430614191</v>
      </c>
      <c r="S39" s="46">
        <f>VLOOKUP(I39, '[1]Lapse Rates'!$A$4:$F$24, 6)</f>
        <v>1.1150343000000001E-3</v>
      </c>
      <c r="T39" s="33">
        <f t="shared" ref="T39:T41" si="44">W38</f>
        <v>0.9750152876909618</v>
      </c>
      <c r="U39" s="33">
        <f>T39*R39/1000</f>
        <v>2.5287944270582671E-2</v>
      </c>
      <c r="V39" s="39">
        <f t="shared" ref="V39:V57" si="45">MIN(S39*T39,T39-U39)</f>
        <v>1.0871754887997903E-3</v>
      </c>
      <c r="W39" s="32">
        <f>T39-SUM(U39:V39)</f>
        <v>0.94864016793157935</v>
      </c>
      <c r="X39" s="32"/>
      <c r="Y39" s="5">
        <f t="shared" ref="Y39:Z54" si="46">AA38</f>
        <v>0</v>
      </c>
      <c r="Z39" s="5">
        <f t="shared" si="46"/>
        <v>5.8718248169084024</v>
      </c>
      <c r="AA39" s="5">
        <f>O39*W39</f>
        <v>0</v>
      </c>
      <c r="AB39" s="5">
        <f t="shared" si="35"/>
        <v>5.712986196932671</v>
      </c>
      <c r="AC39" s="32"/>
      <c r="AD39" s="5">
        <f t="shared" si="36"/>
        <v>358001.13773682324</v>
      </c>
      <c r="AE39" s="5">
        <f t="shared" si="37"/>
        <v>-3580.0113773682328</v>
      </c>
      <c r="AF39" s="5">
        <f t="shared" si="37"/>
        <v>-39377.656374981379</v>
      </c>
      <c r="AG39" s="5">
        <f t="shared" ref="AG39:AG42" si="47">-U39*M39</f>
        <v>-15229.133390128731</v>
      </c>
      <c r="AH39" s="5">
        <f t="shared" si="38"/>
        <v>299814.33659434487</v>
      </c>
      <c r="AI39" s="42">
        <f>-M39*($W38*N39-$W37*N38)/1000</f>
        <v>0</v>
      </c>
      <c r="AJ39" s="42">
        <f t="shared" ref="AJ39:AJ40" si="48">$D$6*SUM(Y39:Z39,AD39:AE39)</f>
        <v>34769.288521877075</v>
      </c>
      <c r="AK39" s="42">
        <f>SUM(AH39:AJ39)</f>
        <v>334583.62511622196</v>
      </c>
      <c r="AL39" s="48" t="s">
        <v>43</v>
      </c>
      <c r="AM39" s="54">
        <f>AK64/AD64</f>
        <v>0.86381069429399504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377383.49043074052</v>
      </c>
      <c r="K40" s="11">
        <f t="shared" si="41"/>
        <v>3773.8349043074054</v>
      </c>
      <c r="L40" s="24">
        <f t="shared" ref="L40:L57" si="49">$C$47</f>
        <v>41509.581510596006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 H'!$B$392:$AV$512, 7)</f>
        <v>28.138652117440071</v>
      </c>
      <c r="S40" s="46">
        <f>VLOOKUP(I40, '[1]Lapse Rates'!$A$4:$F$24, 6)</f>
        <v>9.1335750000000001E-4</v>
      </c>
      <c r="T40" s="33">
        <f t="shared" si="44"/>
        <v>0.94864016793157935</v>
      </c>
      <c r="U40" s="33">
        <f t="shared" ref="U40:U57" si="50">T40*R40/1000</f>
        <v>2.669345567005664E-2</v>
      </c>
      <c r="V40" s="39">
        <f t="shared" si="45"/>
        <v>8.6644761218156749E-4</v>
      </c>
      <c r="W40" s="32">
        <f t="shared" ref="W40:W57" si="51">T40-SUM(U40:V40)</f>
        <v>0.92108026464934112</v>
      </c>
      <c r="X40" s="32"/>
      <c r="Y40" s="5">
        <f t="shared" si="46"/>
        <v>0</v>
      </c>
      <c r="Z40" s="5">
        <f t="shared" si="46"/>
        <v>5.712986196932671</v>
      </c>
      <c r="AA40" s="5">
        <f t="shared" ref="AA40:AA57" si="52">O40*W40</f>
        <v>0</v>
      </c>
      <c r="AB40" s="5">
        <f t="shared" si="35"/>
        <v>5.5470124669950804</v>
      </c>
      <c r="AC40" s="32"/>
      <c r="AD40" s="5">
        <f t="shared" si="36"/>
        <v>347600.48524023854</v>
      </c>
      <c r="AE40" s="5">
        <f t="shared" si="37"/>
        <v>-3476.0048524023859</v>
      </c>
      <c r="AF40" s="5">
        <f>-$W40*L40</f>
        <v>-38233.656323263167</v>
      </c>
      <c r="AG40" s="5">
        <f t="shared" si="47"/>
        <v>-16075.57311472254</v>
      </c>
      <c r="AH40" s="5">
        <f t="shared" si="38"/>
        <v>289815.25094985042</v>
      </c>
      <c r="AI40" s="42">
        <f>-M40*($W39*N40-$W38*N39)/1000</f>
        <v>0</v>
      </c>
      <c r="AJ40" s="42">
        <f t="shared" si="48"/>
        <v>33759.171969992647</v>
      </c>
      <c r="AK40" s="42">
        <f t="shared" ref="AK40:AK47" si="53">SUM(AH40:AJ40)</f>
        <v>323574.42291984305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377383.49043074052</v>
      </c>
      <c r="K41" s="11">
        <f t="shared" si="41"/>
        <v>3773.8349043074054</v>
      </c>
      <c r="L41" s="24">
        <f t="shared" si="49"/>
        <v>41509.581510596006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 H'!$B$392:$AV$512, 7)</f>
        <v>30.448451198170698</v>
      </c>
      <c r="S41" s="46">
        <f>VLOOKUP(I41, '[1]Lapse Rates'!$A$4:$F$24, 6)</f>
        <v>8.7679360000000005E-4</v>
      </c>
      <c r="T41" s="33">
        <f t="shared" si="44"/>
        <v>0.92108026464934112</v>
      </c>
      <c r="U41" s="33">
        <f t="shared" si="50"/>
        <v>2.8045467487773614E-2</v>
      </c>
      <c r="V41" s="39">
        <f t="shared" si="45"/>
        <v>8.0759728113084859E-4</v>
      </c>
      <c r="W41" s="32">
        <f t="shared" si="51"/>
        <v>0.89222719988043664</v>
      </c>
      <c r="X41" s="32"/>
      <c r="Y41" s="5">
        <f>AA40</f>
        <v>0</v>
      </c>
      <c r="Z41" s="5">
        <f t="shared" si="46"/>
        <v>5.5470124669950804</v>
      </c>
      <c r="AA41" s="5">
        <f t="shared" si="52"/>
        <v>0</v>
      </c>
      <c r="AB41" s="5">
        <f t="shared" si="35"/>
        <v>5.373250943567955</v>
      </c>
      <c r="AC41" s="32"/>
      <c r="AD41" s="5">
        <f>$W41*J41</f>
        <v>336711.81494812516</v>
      </c>
      <c r="AE41" s="5">
        <f t="shared" si="37"/>
        <v>-3367.1181494812517</v>
      </c>
      <c r="AF41" s="5">
        <f t="shared" si="37"/>
        <v>-37035.977679407821</v>
      </c>
      <c r="AG41" s="5">
        <f t="shared" si="47"/>
        <v>-16889.793839694416</v>
      </c>
      <c r="AH41" s="5">
        <f t="shared" si="38"/>
        <v>279418.9252795417</v>
      </c>
      <c r="AI41" s="42">
        <f t="shared" ref="AI41:AI57" si="55">-M41*($W40*N41-$W39*N40)/1000</f>
        <v>0</v>
      </c>
      <c r="AJ41" s="42">
        <f>$D$6*SUM(Y41:Z41,AD41:AE41)</f>
        <v>32701.658917869983</v>
      </c>
      <c r="AK41" s="42">
        <f t="shared" si="53"/>
        <v>312120.58419741166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377383.49043074052</v>
      </c>
      <c r="K42" s="11">
        <f t="shared" si="41"/>
        <v>3773.8349043074054</v>
      </c>
      <c r="L42" s="24">
        <f t="shared" si="49"/>
        <v>41509.581510596006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 H'!$B$392:$AV$512, 7)</f>
        <v>33.028716300236951</v>
      </c>
      <c r="S42" s="46">
        <f>VLOOKUP(I42, '[1]Lapse Rates'!$A$4:$F$24, 6)</f>
        <v>8.7786349999999995E-4</v>
      </c>
      <c r="T42" s="33">
        <f>W41</f>
        <v>0.89222719988043664</v>
      </c>
      <c r="U42" s="33">
        <f t="shared" si="50"/>
        <v>2.9469119060205749E-2</v>
      </c>
      <c r="V42" s="39">
        <f t="shared" si="45"/>
        <v>7.8325369248223966E-4</v>
      </c>
      <c r="W42" s="32">
        <f t="shared" si="51"/>
        <v>0.86197482712774864</v>
      </c>
      <c r="X42" s="32"/>
      <c r="Y42" s="5">
        <f t="shared" ref="Y42:Z57" si="56">AA41</f>
        <v>0</v>
      </c>
      <c r="Z42" s="5">
        <f t="shared" si="46"/>
        <v>5.373250943567955</v>
      </c>
      <c r="AA42" s="5">
        <f t="shared" si="52"/>
        <v>0</v>
      </c>
      <c r="AB42" s="5">
        <f t="shared" si="35"/>
        <v>5.1910623816631691</v>
      </c>
      <c r="AC42" s="32"/>
      <c r="AD42" s="5">
        <f t="shared" ref="AD42:AD57" si="57">$W42*J42</f>
        <v>325295.06892490393</v>
      </c>
      <c r="AE42" s="5">
        <f t="shared" si="37"/>
        <v>-3252.9506892490394</v>
      </c>
      <c r="AF42" s="5">
        <f t="shared" si="37"/>
        <v>-35780.214346741181</v>
      </c>
      <c r="AG42" s="5">
        <f t="shared" si="47"/>
        <v>-17747.158102508649</v>
      </c>
      <c r="AH42" s="5">
        <f t="shared" si="38"/>
        <v>268514.74578640505</v>
      </c>
      <c r="AI42" s="42">
        <f t="shared" si="55"/>
        <v>0</v>
      </c>
      <c r="AJ42" s="42">
        <f t="shared" ref="AJ42:AJ57" si="58">$D$6*SUM(Y42:Z42,AD42:AE42)</f>
        <v>31592.858914835309</v>
      </c>
      <c r="AK42" s="42">
        <f t="shared" si="53"/>
        <v>300107.60470124037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377383.49043074052</v>
      </c>
      <c r="K43" s="11">
        <f t="shared" si="41"/>
        <v>3773.8349043074054</v>
      </c>
      <c r="L43" s="24">
        <f t="shared" si="49"/>
        <v>41509.581510596006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 H'!$B$392:$AV$512, 7)</f>
        <v>35.914928242382857</v>
      </c>
      <c r="S43" s="46">
        <f>VLOOKUP(I43, '[1]Lapse Rates'!$A$4:$F$24, 6)</f>
        <v>8.7081910000000003E-4</v>
      </c>
      <c r="T43" s="33">
        <f t="shared" ref="T43:T57" si="59">W42</f>
        <v>0.86197482712774864</v>
      </c>
      <c r="U43" s="33">
        <f t="shared" si="50"/>
        <v>3.0957764063033463E-2</v>
      </c>
      <c r="V43" s="39">
        <f t="shared" si="45"/>
        <v>7.5062414318204172E-4</v>
      </c>
      <c r="W43" s="32">
        <f t="shared" si="51"/>
        <v>0.83026643892153318</v>
      </c>
      <c r="X43" s="32"/>
      <c r="Y43" s="5">
        <f t="shared" si="56"/>
        <v>0</v>
      </c>
      <c r="Z43" s="5">
        <f t="shared" si="46"/>
        <v>5.1910623816631691</v>
      </c>
      <c r="AA43" s="5">
        <f t="shared" si="52"/>
        <v>0</v>
      </c>
      <c r="AB43" s="5">
        <f t="shared" si="35"/>
        <v>5.0001052724527604</v>
      </c>
      <c r="AC43" s="32"/>
      <c r="AD43" s="5">
        <f t="shared" si="57"/>
        <v>313328.84670770942</v>
      </c>
      <c r="AE43" s="5">
        <f t="shared" si="37"/>
        <v>-3133.2884670770945</v>
      </c>
      <c r="AF43" s="5">
        <f t="shared" si="37"/>
        <v>-34464.012421925661</v>
      </c>
      <c r="AG43" s="5">
        <f>-U43*M43</f>
        <v>-18643.663293916579</v>
      </c>
      <c r="AH43" s="5">
        <f t="shared" si="38"/>
        <v>257087.8825247901</v>
      </c>
      <c r="AI43" s="42">
        <f t="shared" si="55"/>
        <v>0</v>
      </c>
      <c r="AJ43" s="42">
        <f t="shared" si="58"/>
        <v>30430.693506625677</v>
      </c>
      <c r="AK43" s="42">
        <f t="shared" si="53"/>
        <v>287518.57603141578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377383.49043074052</v>
      </c>
      <c r="K44" s="11">
        <f t="shared" si="41"/>
        <v>3773.8349043074054</v>
      </c>
      <c r="L44" s="24">
        <f t="shared" si="49"/>
        <v>41509.581510596006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 H'!$B$392:$AV$512, 7)</f>
        <v>39.199094689422473</v>
      </c>
      <c r="S44" s="46">
        <f>VLOOKUP(I44, '[1]Lapse Rates'!$A$4:$F$24, 6)</f>
        <v>7.8743759999999998E-4</v>
      </c>
      <c r="T44" s="33">
        <f t="shared" si="59"/>
        <v>0.83026643892153318</v>
      </c>
      <c r="U44" s="33">
        <f t="shared" si="50"/>
        <v>3.254569275673478E-2</v>
      </c>
      <c r="V44" s="39">
        <f t="shared" si="45"/>
        <v>6.5378301202491862E-4</v>
      </c>
      <c r="W44" s="32">
        <f t="shared" si="51"/>
        <v>0.79706696315277348</v>
      </c>
      <c r="X44" s="32"/>
      <c r="Y44" s="5">
        <f t="shared" si="56"/>
        <v>0</v>
      </c>
      <c r="Z44" s="5">
        <f t="shared" si="46"/>
        <v>5.0001052724527604</v>
      </c>
      <c r="AA44" s="5">
        <f t="shared" si="52"/>
        <v>0</v>
      </c>
      <c r="AB44" s="5">
        <f t="shared" si="35"/>
        <v>4.8001684015253163</v>
      </c>
      <c r="AC44" s="32"/>
      <c r="AD44" s="5">
        <f t="shared" si="57"/>
        <v>300799.91266162408</v>
      </c>
      <c r="AE44" s="5">
        <f t="shared" si="37"/>
        <v>-3007.999126616241</v>
      </c>
      <c r="AF44" s="5">
        <f t="shared" si="37"/>
        <v>-33085.916076393274</v>
      </c>
      <c r="AG44" s="5">
        <f t="shared" ref="AG44:AG57" si="60">-U44*M44</f>
        <v>-19599.960003195629</v>
      </c>
      <c r="AH44" s="5">
        <f t="shared" si="38"/>
        <v>245106.03745541896</v>
      </c>
      <c r="AI44" s="42">
        <f t="shared" si="55"/>
        <v>0</v>
      </c>
      <c r="AJ44" s="42">
        <f t="shared" si="58"/>
        <v>29213.877228111502</v>
      </c>
      <c r="AK44" s="42">
        <f t="shared" si="53"/>
        <v>274319.91468353046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377383.49043074052</v>
      </c>
      <c r="K45" s="11">
        <f t="shared" si="41"/>
        <v>3773.8349043074054</v>
      </c>
      <c r="L45" s="24">
        <f t="shared" si="49"/>
        <v>41509.581510596006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 H'!$B$392:$AV$512, 7)</f>
        <v>42.961926702266801</v>
      </c>
      <c r="S45" s="46">
        <f>VLOOKUP(I45, '[1]Lapse Rates'!$A$4:$F$24, 6)</f>
        <v>7.0183349999999997E-4</v>
      </c>
      <c r="T45" s="33">
        <f t="shared" si="59"/>
        <v>0.79706696315277348</v>
      </c>
      <c r="U45" s="33">
        <f t="shared" si="50"/>
        <v>3.4243532447767851E-2</v>
      </c>
      <c r="V45" s="39">
        <f t="shared" si="45"/>
        <v>5.59408296483882E-4</v>
      </c>
      <c r="W45" s="32">
        <f t="shared" si="51"/>
        <v>0.76226402240852176</v>
      </c>
      <c r="X45" s="32"/>
      <c r="Y45" s="5">
        <f t="shared" si="56"/>
        <v>0</v>
      </c>
      <c r="Z45" s="5">
        <f t="shared" si="46"/>
        <v>4.8001684015253163</v>
      </c>
      <c r="AA45" s="5">
        <f t="shared" si="52"/>
        <v>0</v>
      </c>
      <c r="AB45" s="5">
        <f t="shared" si="35"/>
        <v>4.5905749995106166</v>
      </c>
      <c r="AC45" s="32"/>
      <c r="AD45" s="5">
        <f t="shared" si="57"/>
        <v>287665.85740630416</v>
      </c>
      <c r="AE45" s="5">
        <f t="shared" si="37"/>
        <v>-2876.6585740630417</v>
      </c>
      <c r="AF45" s="5">
        <f t="shared" si="37"/>
        <v>-31641.260570761315</v>
      </c>
      <c r="AG45" s="5">
        <f t="shared" si="60"/>
        <v>-20622.448302486784</v>
      </c>
      <c r="AH45" s="5">
        <f t="shared" si="38"/>
        <v>232525.48995899301</v>
      </c>
      <c r="AI45" s="42">
        <f t="shared" si="55"/>
        <v>0</v>
      </c>
      <c r="AJ45" s="42">
        <f t="shared" si="58"/>
        <v>27938.291301963043</v>
      </c>
      <c r="AK45" s="42">
        <f t="shared" si="53"/>
        <v>260463.78126095605</v>
      </c>
    </row>
    <row r="46" spans="1:39" ht="15" x14ac:dyDescent="0.2">
      <c r="A46" s="12"/>
      <c r="B46" s="13">
        <v>1</v>
      </c>
      <c r="C46" s="10">
        <f>$H$36*0.14+$B$49</f>
        <v>52831.086223518229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377383.49043074052</v>
      </c>
      <c r="K46" s="11">
        <f t="shared" si="41"/>
        <v>3773.8349043074054</v>
      </c>
      <c r="L46" s="24">
        <f t="shared" si="49"/>
        <v>41509.581510596006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 H'!$B$392:$AV$512, 7)</f>
        <v>47.272039054624109</v>
      </c>
      <c r="S46" s="46">
        <f>VLOOKUP(I46, '[1]Lapse Rates'!$A$4:$F$24, 6)</f>
        <v>6.5742610000000005E-4</v>
      </c>
      <c r="T46" s="33">
        <f t="shared" si="59"/>
        <v>0.76226402240852176</v>
      </c>
      <c r="U46" s="33">
        <f t="shared" si="50"/>
        <v>3.6033774637230509E-2</v>
      </c>
      <c r="V46" s="39">
        <f t="shared" si="45"/>
        <v>5.0113226342234714E-4</v>
      </c>
      <c r="W46" s="32">
        <f t="shared" si="51"/>
        <v>0.72572911550786889</v>
      </c>
      <c r="X46" s="32"/>
      <c r="Y46" s="5">
        <f t="shared" si="56"/>
        <v>0</v>
      </c>
      <c r="Z46" s="5">
        <f t="shared" si="46"/>
        <v>4.5905749995106166</v>
      </c>
      <c r="AA46" s="5">
        <f t="shared" si="52"/>
        <v>0</v>
      </c>
      <c r="AB46" s="5">
        <f t="shared" si="35"/>
        <v>4.3705511950318838</v>
      </c>
      <c r="AC46" s="32"/>
      <c r="AD46" s="5">
        <f t="shared" si="57"/>
        <v>273878.18671757361</v>
      </c>
      <c r="AE46" s="5">
        <f t="shared" si="37"/>
        <v>-2738.7818671757364</v>
      </c>
      <c r="AF46" s="5">
        <f t="shared" si="37"/>
        <v>-30124.71187478663</v>
      </c>
      <c r="AG46" s="5">
        <f t="shared" si="60"/>
        <v>-21700.584066004692</v>
      </c>
      <c r="AH46" s="5">
        <f t="shared" si="38"/>
        <v>219314.10890960658</v>
      </c>
      <c r="AI46" s="42">
        <f t="shared" si="55"/>
        <v>0</v>
      </c>
      <c r="AJ46" s="42">
        <f t="shared" si="58"/>
        <v>26599.225951231489</v>
      </c>
      <c r="AK46" s="42">
        <f t="shared" si="53"/>
        <v>245913.33486083808</v>
      </c>
    </row>
    <row r="47" spans="1:39" ht="15" x14ac:dyDescent="0.2">
      <c r="A47" s="12"/>
      <c r="B47" s="70" t="s">
        <v>49</v>
      </c>
      <c r="C47" s="72">
        <f>$H$36*0.11+$B$49</f>
        <v>41509.581510596006</v>
      </c>
      <c r="D47" s="1"/>
      <c r="E47" s="1"/>
      <c r="F47" s="1"/>
      <c r="I47" s="2">
        <f t="shared" si="40"/>
        <v>10</v>
      </c>
      <c r="J47" s="11">
        <f t="shared" si="32"/>
        <v>377383.49043074052</v>
      </c>
      <c r="K47" s="11">
        <f t="shared" si="41"/>
        <v>3773.8349043074054</v>
      </c>
      <c r="L47" s="24">
        <f t="shared" si="49"/>
        <v>41509.581510596006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 H'!$B$392:$AV$512, 7)</f>
        <v>52.381703688585461</v>
      </c>
      <c r="S47" s="46">
        <f>VLOOKUP(I47, '[1]Lapse Rates'!$A$4:$F$24, 6)</f>
        <v>5.9033320000000003E-4</v>
      </c>
      <c r="T47" s="33">
        <f t="shared" si="59"/>
        <v>0.72572911550786889</v>
      </c>
      <c r="U47" s="33">
        <f t="shared" si="50"/>
        <v>3.8014927486712403E-2</v>
      </c>
      <c r="V47" s="39">
        <f t="shared" si="45"/>
        <v>4.2842199109092988E-4</v>
      </c>
      <c r="W47" s="32">
        <f t="shared" si="51"/>
        <v>0.68728576603006553</v>
      </c>
      <c r="X47" s="32"/>
      <c r="Y47" s="5">
        <f t="shared" si="56"/>
        <v>0</v>
      </c>
      <c r="Z47" s="5">
        <f t="shared" si="46"/>
        <v>4.3705511950318838</v>
      </c>
      <c r="AA47" s="5">
        <f t="shared" si="52"/>
        <v>0</v>
      </c>
      <c r="AB47" s="5">
        <f t="shared" si="35"/>
        <v>4.1390341959052028</v>
      </c>
      <c r="AC47" s="32"/>
      <c r="AD47" s="5">
        <f t="shared" si="57"/>
        <v>259370.30130779141</v>
      </c>
      <c r="AE47" s="5">
        <f t="shared" si="37"/>
        <v>-2593.703013077914</v>
      </c>
      <c r="AF47" s="5">
        <f t="shared" si="37"/>
        <v>-28528.944526097421</v>
      </c>
      <c r="AG47" s="5">
        <f t="shared" si="60"/>
        <v>-22893.691765395324</v>
      </c>
      <c r="AH47" s="5">
        <f>SUM(AD47:AG47)</f>
        <v>205353.96200322077</v>
      </c>
      <c r="AI47" s="42">
        <f t="shared" si="55"/>
        <v>0</v>
      </c>
      <c r="AJ47" s="42">
        <f t="shared" si="58"/>
        <v>25190.213043783628</v>
      </c>
      <c r="AK47" s="42">
        <f t="shared" si="53"/>
        <v>230544.17504700439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377383.49043074052</v>
      </c>
      <c r="K48" s="11">
        <f t="shared" si="41"/>
        <v>3773.8349043074054</v>
      </c>
      <c r="L48" s="24">
        <f t="shared" si="49"/>
        <v>41509.581510596006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 H'!$B$392:$AV$512, 7)</f>
        <v>58.223412887106477</v>
      </c>
      <c r="S48" s="46">
        <f>VLOOKUP(I48, '[1]Lapse Rates'!$A$4:$F$24, 6)</f>
        <v>5.0522920000000001E-4</v>
      </c>
      <c r="T48" s="33">
        <f t="shared" si="59"/>
        <v>0.68728576603006553</v>
      </c>
      <c r="U48" s="33">
        <f t="shared" si="50"/>
        <v>4.0016122926999763E-2</v>
      </c>
      <c r="V48" s="39">
        <f t="shared" si="45"/>
        <v>3.4723683774275717E-4</v>
      </c>
      <c r="W48" s="32">
        <f t="shared" si="51"/>
        <v>0.64692240626532305</v>
      </c>
      <c r="X48" s="31"/>
      <c r="Y48" s="5">
        <f t="shared" si="56"/>
        <v>0</v>
      </c>
      <c r="Z48" s="5">
        <f t="shared" si="46"/>
        <v>4.1390341959052028</v>
      </c>
      <c r="AA48" s="5">
        <f t="shared" si="52"/>
        <v>0</v>
      </c>
      <c r="AB48" s="5">
        <f t="shared" si="35"/>
        <v>3.8959543380275923</v>
      </c>
      <c r="AC48" s="32"/>
      <c r="AD48" s="5">
        <f t="shared" si="57"/>
        <v>244137.83571426116</v>
      </c>
      <c r="AE48" s="5">
        <f t="shared" si="37"/>
        <v>-2441.378357142612</v>
      </c>
      <c r="AF48" s="5">
        <f t="shared" si="37"/>
        <v>-26853.478353901333</v>
      </c>
      <c r="AG48" s="5">
        <f t="shared" si="60"/>
        <v>-24098.869694204139</v>
      </c>
      <c r="AH48" s="5">
        <f t="shared" ref="AH48:AH57" si="61">SUM(AD48:AG48)</f>
        <v>190744.10930901309</v>
      </c>
      <c r="AI48" s="42">
        <f t="shared" si="55"/>
        <v>0</v>
      </c>
      <c r="AJ48" s="42">
        <f t="shared" si="58"/>
        <v>23710.828505987949</v>
      </c>
      <c r="AK48" s="42">
        <f t="shared" ref="AK48:AK57" si="62">SUM(AH48:AJ48)</f>
        <v>214454.93781500103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40"/>
        <v>12</v>
      </c>
      <c r="J49" s="11">
        <f t="shared" si="32"/>
        <v>377383.49043074052</v>
      </c>
      <c r="K49" s="11">
        <f t="shared" si="41"/>
        <v>3773.8349043074054</v>
      </c>
      <c r="L49" s="24">
        <f t="shared" si="49"/>
        <v>41509.581510596006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 H'!$B$392:$AV$512, 7)</f>
        <v>64.869584642722856</v>
      </c>
      <c r="S49" s="46">
        <f>VLOOKUP(I49, '[1]Lapse Rates'!$A$4:$F$24, 6)</f>
        <v>4.8306569999999999E-4</v>
      </c>
      <c r="T49" s="33">
        <f t="shared" si="59"/>
        <v>0.64692240626532305</v>
      </c>
      <c r="U49" s="33">
        <f t="shared" si="50"/>
        <v>4.1965587790502322E-2</v>
      </c>
      <c r="V49" s="39">
        <f t="shared" si="45"/>
        <v>3.1250602502824265E-4</v>
      </c>
      <c r="W49" s="32">
        <f t="shared" si="51"/>
        <v>0.60464431244979244</v>
      </c>
      <c r="X49" s="31"/>
      <c r="Y49" s="5">
        <f t="shared" si="56"/>
        <v>0</v>
      </c>
      <c r="Z49" s="5">
        <f t="shared" si="46"/>
        <v>3.8959543380275923</v>
      </c>
      <c r="AA49" s="5">
        <f t="shared" si="52"/>
        <v>0</v>
      </c>
      <c r="AB49" s="5">
        <f t="shared" si="35"/>
        <v>3.6413433964232604</v>
      </c>
      <c r="AC49" s="32"/>
      <c r="AD49" s="5">
        <f t="shared" si="57"/>
        <v>228182.78110139794</v>
      </c>
      <c r="AE49" s="5">
        <f t="shared" si="37"/>
        <v>-2281.8278110139795</v>
      </c>
      <c r="AF49" s="5">
        <f t="shared" si="37"/>
        <v>-25098.532372552938</v>
      </c>
      <c r="AG49" s="5">
        <f t="shared" si="60"/>
        <v>-25272.893969486424</v>
      </c>
      <c r="AH49" s="5">
        <f t="shared" si="61"/>
        <v>175529.5269483446</v>
      </c>
      <c r="AI49" s="42">
        <f t="shared" si="55"/>
        <v>0</v>
      </c>
      <c r="AJ49" s="42">
        <f t="shared" si="58"/>
        <v>22161.265710907228</v>
      </c>
      <c r="AK49" s="42">
        <f t="shared" si="62"/>
        <v>197690.79265925183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377383.49043074052</v>
      </c>
      <c r="K50" s="11">
        <f t="shared" si="41"/>
        <v>3773.8349043074054</v>
      </c>
      <c r="L50" s="24">
        <f t="shared" si="49"/>
        <v>41509.581510596006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 H'!$B$392:$AV$512, 7)</f>
        <v>72.475788317983302</v>
      </c>
      <c r="S50" s="46">
        <f>VLOOKUP(I50, '[1]Lapse Rates'!$A$4:$F$24, 6)</f>
        <v>4.5965829999999999E-4</v>
      </c>
      <c r="T50" s="33">
        <f t="shared" si="59"/>
        <v>0.60464431244979244</v>
      </c>
      <c r="U50" s="33">
        <f t="shared" si="50"/>
        <v>4.382207319678371E-2</v>
      </c>
      <c r="V50" s="39">
        <f t="shared" si="45"/>
        <v>2.7792977676534042E-4</v>
      </c>
      <c r="W50" s="32">
        <f t="shared" si="51"/>
        <v>0.56054430947624334</v>
      </c>
      <c r="X50" s="31"/>
      <c r="Y50" s="5">
        <f t="shared" si="56"/>
        <v>0</v>
      </c>
      <c r="Z50" s="5">
        <f t="shared" si="46"/>
        <v>3.6413433964232604</v>
      </c>
      <c r="AA50" s="5">
        <f t="shared" si="52"/>
        <v>0</v>
      </c>
      <c r="AB50" s="5">
        <f t="shared" si="35"/>
        <v>3.3757603895156856</v>
      </c>
      <c r="AC50" s="32"/>
      <c r="AD50" s="5">
        <f t="shared" si="57"/>
        <v>211540.16805123392</v>
      </c>
      <c r="AE50" s="5">
        <f t="shared" si="37"/>
        <v>-2115.4016805123392</v>
      </c>
      <c r="AF50" s="5">
        <f t="shared" si="37"/>
        <v>-23267.959704504876</v>
      </c>
      <c r="AG50" s="5">
        <f t="shared" si="60"/>
        <v>-26390.923319225858</v>
      </c>
      <c r="AH50" s="5">
        <f t="shared" si="61"/>
        <v>159765.88334699083</v>
      </c>
      <c r="AI50" s="42">
        <f t="shared" si="55"/>
        <v>0</v>
      </c>
      <c r="AJ50" s="42">
        <f t="shared" si="58"/>
        <v>20544.926796754979</v>
      </c>
      <c r="AK50" s="42">
        <f t="shared" si="62"/>
        <v>180310.8101437458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377383.49043074052</v>
      </c>
      <c r="K51" s="11">
        <f t="shared" si="41"/>
        <v>3773.8349043074054</v>
      </c>
      <c r="L51" s="24">
        <f t="shared" si="49"/>
        <v>41509.581510596006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 H'!$B$392:$AV$512, 7)</f>
        <v>80.873738234948306</v>
      </c>
      <c r="S51" s="46">
        <f>VLOOKUP(I51, '[1]Lapse Rates'!$A$4:$F$24, 6)</f>
        <v>3.6747819999999998E-4</v>
      </c>
      <c r="T51" s="33">
        <f t="shared" si="59"/>
        <v>0.56054430947624334</v>
      </c>
      <c r="U51" s="33">
        <f t="shared" si="50"/>
        <v>4.5333313753671556E-2</v>
      </c>
      <c r="V51" s="39">
        <f t="shared" si="45"/>
        <v>2.0598781386657283E-4</v>
      </c>
      <c r="W51" s="32">
        <f t="shared" si="51"/>
        <v>0.51500500790870518</v>
      </c>
      <c r="X51" s="31"/>
      <c r="Y51" s="5">
        <f t="shared" si="56"/>
        <v>0</v>
      </c>
      <c r="Z51" s="5">
        <f t="shared" si="46"/>
        <v>3.3757603895156856</v>
      </c>
      <c r="AA51" s="5">
        <f t="shared" si="52"/>
        <v>0</v>
      </c>
      <c r="AB51" s="5">
        <f t="shared" si="35"/>
        <v>3.1015095090785163</v>
      </c>
      <c r="AC51" s="32"/>
      <c r="AD51" s="5">
        <f t="shared" si="57"/>
        <v>194354.3874738983</v>
      </c>
      <c r="AE51" s="5">
        <f t="shared" si="37"/>
        <v>-1943.543874738983</v>
      </c>
      <c r="AF51" s="5">
        <f t="shared" si="37"/>
        <v>-21377.64235415154</v>
      </c>
      <c r="AG51" s="5">
        <f t="shared" si="60"/>
        <v>-27301.036208559868</v>
      </c>
      <c r="AH51" s="5">
        <f t="shared" si="61"/>
        <v>143732.16503644793</v>
      </c>
      <c r="AI51" s="42">
        <f t="shared" si="55"/>
        <v>0</v>
      </c>
      <c r="AJ51" s="42">
        <f t="shared" si="58"/>
        <v>18875.834919171743</v>
      </c>
      <c r="AK51" s="42">
        <f t="shared" si="62"/>
        <v>162607.99995561969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377383.49043074052</v>
      </c>
      <c r="K52" s="11">
        <f t="shared" si="41"/>
        <v>3773.8349043074054</v>
      </c>
      <c r="L52" s="24">
        <f t="shared" si="49"/>
        <v>41509.581510596006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 H'!$B$392:$AV$512, 7)</f>
        <v>90.096650275251193</v>
      </c>
      <c r="S52" s="46">
        <f>VLOOKUP(I52, '[1]Lapse Rates'!$A$4:$F$24, 6)</f>
        <v>3.9775519999999998E-4</v>
      </c>
      <c r="T52" s="33">
        <f t="shared" si="59"/>
        <v>0.51500500790870518</v>
      </c>
      <c r="U52" s="33">
        <f t="shared" si="50"/>
        <v>4.6400226087553585E-2</v>
      </c>
      <c r="V52" s="39">
        <f t="shared" si="45"/>
        <v>2.048459199217286E-4</v>
      </c>
      <c r="W52" s="32">
        <f t="shared" si="51"/>
        <v>0.46839993590122986</v>
      </c>
      <c r="X52" s="31"/>
      <c r="Y52" s="5">
        <f t="shared" si="56"/>
        <v>0</v>
      </c>
      <c r="Z52" s="5">
        <f t="shared" si="46"/>
        <v>3.1015095090785163</v>
      </c>
      <c r="AA52" s="5">
        <f t="shared" si="52"/>
        <v>0</v>
      </c>
      <c r="AB52" s="5">
        <f t="shared" si="35"/>
        <v>2.8208402499786174</v>
      </c>
      <c r="AC52" s="32"/>
      <c r="AD52" s="5">
        <f t="shared" si="57"/>
        <v>176766.40272794125</v>
      </c>
      <c r="AE52" s="5">
        <f t="shared" si="37"/>
        <v>-1767.6640272794125</v>
      </c>
      <c r="AF52" s="5">
        <f t="shared" si="37"/>
        <v>-19443.085318850044</v>
      </c>
      <c r="AG52" s="5">
        <f t="shared" si="60"/>
        <v>-27943.561756481307</v>
      </c>
      <c r="AH52" s="5">
        <f t="shared" si="61"/>
        <v>127612.0916253305</v>
      </c>
      <c r="AI52" s="42">
        <f t="shared" si="55"/>
        <v>0</v>
      </c>
      <c r="AJ52" s="42">
        <f t="shared" si="58"/>
        <v>17167.680524617768</v>
      </c>
      <c r="AK52" s="42">
        <f t="shared" si="62"/>
        <v>144779.77214994829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377383.49043074052</v>
      </c>
      <c r="K53" s="11">
        <f t="shared" si="41"/>
        <v>3773.8349043074054</v>
      </c>
      <c r="L53" s="24">
        <f t="shared" si="49"/>
        <v>41509.581510596006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 H'!$B$392:$AV$512, 7)</f>
        <v>100.0120524156254</v>
      </c>
      <c r="S53" s="46">
        <f>VLOOKUP(I53, '[1]Lapse Rates'!$A$4:$F$24, 6)</f>
        <v>2.516404E-4</v>
      </c>
      <c r="T53" s="33">
        <f t="shared" si="59"/>
        <v>0.46839993590122986</v>
      </c>
      <c r="U53" s="33">
        <f t="shared" si="50"/>
        <v>4.6845638940829382E-2</v>
      </c>
      <c r="V53" s="39">
        <f t="shared" si="45"/>
        <v>1.1786834723015984E-4</v>
      </c>
      <c r="W53" s="32">
        <f t="shared" si="51"/>
        <v>0.42143642861317032</v>
      </c>
      <c r="X53" s="31"/>
      <c r="Y53" s="5">
        <f t="shared" si="56"/>
        <v>0</v>
      </c>
      <c r="Z53" s="5">
        <f t="shared" si="46"/>
        <v>2.8208402499786174</v>
      </c>
      <c r="AA53" s="5">
        <f t="shared" si="52"/>
        <v>0</v>
      </c>
      <c r="AB53" s="5">
        <f t="shared" si="35"/>
        <v>2.5380123896728093</v>
      </c>
      <c r="AC53" s="32"/>
      <c r="AD53" s="5">
        <f t="shared" si="57"/>
        <v>159043.15042470381</v>
      </c>
      <c r="AE53" s="5">
        <f t="shared" si="37"/>
        <v>-1590.4315042470382</v>
      </c>
      <c r="AF53" s="5">
        <f t="shared" si="37"/>
        <v>-17493.649785052869</v>
      </c>
      <c r="AG53" s="5">
        <f t="shared" si="60"/>
        <v>-28211.802293696739</v>
      </c>
      <c r="AH53" s="5">
        <f t="shared" si="61"/>
        <v>111747.26684170717</v>
      </c>
      <c r="AI53" s="42">
        <f t="shared" si="55"/>
        <v>0</v>
      </c>
      <c r="AJ53" s="42">
        <f t="shared" si="58"/>
        <v>15446.388450525332</v>
      </c>
      <c r="AK53" s="42">
        <f t="shared" si="62"/>
        <v>127193.65529223251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377383.49043074052</v>
      </c>
      <c r="K54" s="11">
        <f t="shared" si="41"/>
        <v>3773.8349043074054</v>
      </c>
      <c r="L54" s="24">
        <f t="shared" si="49"/>
        <v>41509.581510596006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 H'!$B$392:$AV$512, 7)</f>
        <v>110.7558308504173</v>
      </c>
      <c r="S54" s="46">
        <f>VLOOKUP(I54, '[1]Lapse Rates'!$A$4:$F$24, 6)</f>
        <v>2.7508159999999998E-4</v>
      </c>
      <c r="T54" s="33">
        <f t="shared" si="59"/>
        <v>0.42143642861317032</v>
      </c>
      <c r="U54" s="33">
        <f t="shared" si="50"/>
        <v>4.6676541801684256E-2</v>
      </c>
      <c r="V54" s="39">
        <f t="shared" si="45"/>
        <v>1.1592940708119667E-4</v>
      </c>
      <c r="W54" s="32">
        <f t="shared" si="51"/>
        <v>0.37464395740440487</v>
      </c>
      <c r="X54" s="31"/>
      <c r="Y54" s="5">
        <f t="shared" si="56"/>
        <v>0</v>
      </c>
      <c r="Z54" s="5">
        <f t="shared" si="46"/>
        <v>2.5380123896728093</v>
      </c>
      <c r="AA54" s="5">
        <f t="shared" si="52"/>
        <v>0</v>
      </c>
      <c r="AB54" s="5">
        <f t="shared" si="35"/>
        <v>2.2562145582369735</v>
      </c>
      <c r="AC54" s="32"/>
      <c r="AD54" s="5">
        <f t="shared" si="57"/>
        <v>141384.44431405998</v>
      </c>
      <c r="AE54" s="5">
        <f t="shared" si="37"/>
        <v>-1413.8444431405999</v>
      </c>
      <c r="AF54" s="5">
        <f t="shared" si="37"/>
        <v>-15551.313887330401</v>
      </c>
      <c r="AG54" s="5">
        <f t="shared" si="60"/>
        <v>-28109.967092686507</v>
      </c>
      <c r="AH54" s="5">
        <f t="shared" si="61"/>
        <v>96309.318890902461</v>
      </c>
      <c r="AI54" s="42">
        <f t="shared" si="55"/>
        <v>0</v>
      </c>
      <c r="AJ54" s="42">
        <f t="shared" si="58"/>
        <v>13731.364826352617</v>
      </c>
      <c r="AK54" s="42">
        <f t="shared" si="62"/>
        <v>110040.68371725507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377383.49043074052</v>
      </c>
      <c r="K55" s="11">
        <f t="shared" si="41"/>
        <v>3773.8349043074054</v>
      </c>
      <c r="L55" s="24">
        <f t="shared" si="49"/>
        <v>41509.581510596006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 H'!$B$392:$AV$512, 7)</f>
        <v>122.69953406666114</v>
      </c>
      <c r="S55" s="46">
        <f>VLOOKUP(I55, '[1]Lapse Rates'!$A$4:$F$24, 6)</f>
        <v>2.0998619999999999E-4</v>
      </c>
      <c r="T55" s="33">
        <f t="shared" si="59"/>
        <v>0.37464395740440487</v>
      </c>
      <c r="U55" s="33">
        <f t="shared" si="50"/>
        <v>4.596863901441052E-2</v>
      </c>
      <c r="V55" s="39">
        <f t="shared" si="45"/>
        <v>7.867006096831284E-5</v>
      </c>
      <c r="W55" s="32">
        <f t="shared" si="51"/>
        <v>0.32859664832902602</v>
      </c>
      <c r="X55" s="31"/>
      <c r="Y55" s="5">
        <f t="shared" si="56"/>
        <v>0</v>
      </c>
      <c r="Z55" s="5">
        <f t="shared" si="56"/>
        <v>2.2562145582369735</v>
      </c>
      <c r="AA55" s="5">
        <f t="shared" si="52"/>
        <v>0</v>
      </c>
      <c r="AB55" s="5">
        <f t="shared" si="35"/>
        <v>1.9789043092654102</v>
      </c>
      <c r="AC55" s="32"/>
      <c r="AD55" s="5">
        <f t="shared" si="57"/>
        <v>124006.95009025039</v>
      </c>
      <c r="AE55" s="5">
        <f t="shared" si="37"/>
        <v>-1240.0695009025042</v>
      </c>
      <c r="AF55" s="5">
        <f t="shared" si="37"/>
        <v>-13639.909357922357</v>
      </c>
      <c r="AG55" s="5">
        <f t="shared" si="60"/>
        <v>-27683.647505009434</v>
      </c>
      <c r="AH55" s="5">
        <f t="shared" si="61"/>
        <v>81443.3237264161</v>
      </c>
      <c r="AI55" s="42">
        <f t="shared" si="55"/>
        <v>0</v>
      </c>
      <c r="AJ55" s="42">
        <f t="shared" si="58"/>
        <v>12043.65232046319</v>
      </c>
      <c r="AK55" s="42">
        <f t="shared" si="62"/>
        <v>93486.976046879296</v>
      </c>
    </row>
    <row r="56" spans="1:37" ht="15" x14ac:dyDescent="0.2">
      <c r="I56" s="2">
        <f t="shared" si="40"/>
        <v>19</v>
      </c>
      <c r="J56" s="11">
        <f t="shared" si="32"/>
        <v>377383.49043074052</v>
      </c>
      <c r="K56" s="11">
        <f t="shared" si="41"/>
        <v>3773.8349043074054</v>
      </c>
      <c r="L56" s="24">
        <f t="shared" si="49"/>
        <v>41509.581510596006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 H'!$B$392:$AV$512, 7)</f>
        <v>135.9564191578086</v>
      </c>
      <c r="S56" s="46">
        <f>VLOOKUP(I56, '[1]Lapse Rates'!$A$4:$F$24, 6)</f>
        <v>1.6037285799999999E-2</v>
      </c>
      <c r="T56" s="33">
        <f t="shared" si="59"/>
        <v>0.32859664832902602</v>
      </c>
      <c r="U56" s="33">
        <f t="shared" si="50"/>
        <v>4.4674823654072084E-2</v>
      </c>
      <c r="V56" s="39">
        <f t="shared" si="45"/>
        <v>5.2697983621746826E-3</v>
      </c>
      <c r="W56" s="32">
        <f t="shared" si="51"/>
        <v>0.27865202631277924</v>
      </c>
      <c r="X56" s="31"/>
      <c r="Y56" s="5">
        <f t="shared" si="56"/>
        <v>0</v>
      </c>
      <c r="Z56" s="5">
        <f t="shared" si="56"/>
        <v>1.9789043092654102</v>
      </c>
      <c r="AA56" s="5">
        <f t="shared" si="52"/>
        <v>0</v>
      </c>
      <c r="AB56" s="5">
        <f t="shared" si="35"/>
        <v>1.6781233115431873</v>
      </c>
      <c r="AC56" s="32"/>
      <c r="AD56" s="5">
        <f t="shared" si="57"/>
        <v>105158.67430551519</v>
      </c>
      <c r="AE56" s="5">
        <f t="shared" si="37"/>
        <v>-1051.5867430551518</v>
      </c>
      <c r="AF56" s="5">
        <f t="shared" si="37"/>
        <v>-11566.728999323053</v>
      </c>
      <c r="AG56" s="5">
        <f t="shared" si="60"/>
        <v>-26904.474374368176</v>
      </c>
      <c r="AH56" s="5">
        <f t="shared" si="61"/>
        <v>65635.884188768803</v>
      </c>
      <c r="AI56" s="42">
        <f t="shared" si="55"/>
        <v>0</v>
      </c>
      <c r="AJ56" s="42">
        <f t="shared" si="58"/>
        <v>10213.099420390068</v>
      </c>
      <c r="AK56" s="42">
        <f t="shared" si="62"/>
        <v>75848.983609158866</v>
      </c>
    </row>
    <row r="57" spans="1:37" ht="15" x14ac:dyDescent="0.2">
      <c r="I57" s="2">
        <f t="shared" si="40"/>
        <v>20</v>
      </c>
      <c r="J57" s="11">
        <f t="shared" si="32"/>
        <v>377383.49043074052</v>
      </c>
      <c r="K57" s="11">
        <f t="shared" si="41"/>
        <v>3773.8349043074054</v>
      </c>
      <c r="L57" s="24">
        <f t="shared" si="49"/>
        <v>41509.581510596006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 H'!$B$392:$AV$512, 7)</f>
        <v>150.72797553191134</v>
      </c>
      <c r="S57" s="46">
        <f>VLOOKUP(I57, '[1]Lapse Rates'!$A$4:$F$24, 6)</f>
        <v>0</v>
      </c>
      <c r="T57" s="33">
        <f t="shared" si="59"/>
        <v>0.27865202631277924</v>
      </c>
      <c r="U57" s="33">
        <f t="shared" si="50"/>
        <v>4.2000655803990108E-2</v>
      </c>
      <c r="V57" s="39">
        <f t="shared" si="45"/>
        <v>0</v>
      </c>
      <c r="W57" s="32">
        <f t="shared" si="51"/>
        <v>0.23665137050878915</v>
      </c>
      <c r="X57" s="31"/>
      <c r="Y57" s="5">
        <f t="shared" si="56"/>
        <v>0</v>
      </c>
      <c r="Z57" s="5">
        <f t="shared" si="56"/>
        <v>1.6781233115431873</v>
      </c>
      <c r="AA57" s="5">
        <f t="shared" si="52"/>
        <v>0</v>
      </c>
      <c r="AB57" s="5">
        <f t="shared" si="35"/>
        <v>1.4251831821013758</v>
      </c>
      <c r="AC57" s="32"/>
      <c r="AD57" s="5">
        <f t="shared" si="57"/>
        <v>89308.320217825254</v>
      </c>
      <c r="AE57" s="5">
        <f t="shared" si="37"/>
        <v>-893.08320217825269</v>
      </c>
      <c r="AF57" s="5">
        <f t="shared" si="37"/>
        <v>-9823.2993537288385</v>
      </c>
      <c r="AG57" s="5">
        <f t="shared" si="60"/>
        <v>-25294.012944181159</v>
      </c>
      <c r="AH57" s="5">
        <f t="shared" si="61"/>
        <v>53297.924717736998</v>
      </c>
      <c r="AI57" s="42">
        <f t="shared" si="55"/>
        <v>0</v>
      </c>
      <c r="AJ57" s="42">
        <f t="shared" si="58"/>
        <v>8673.6993751318332</v>
      </c>
      <c r="AK57" s="42">
        <f t="shared" si="62"/>
        <v>61971.624092868835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5221872.8889950681</v>
      </c>
      <c r="AE60" s="21">
        <f t="shared" ref="AE60:AK60" si="63">SUM(AE37:AE57)</f>
        <v>-195718.74343301801</v>
      </c>
      <c r="AF60" s="21">
        <f t="shared" si="63"/>
        <v>-545219.03590519459</v>
      </c>
      <c r="AG60" s="21">
        <f t="shared" si="63"/>
        <v>-450973.01907805511</v>
      </c>
      <c r="AH60" s="21">
        <f t="shared" si="63"/>
        <v>4029962.090578801</v>
      </c>
      <c r="AI60" s="21">
        <f t="shared" si="63"/>
        <v>0</v>
      </c>
      <c r="AJ60" s="21">
        <f t="shared" si="63"/>
        <v>470860.96436472185</v>
      </c>
      <c r="AK60" s="21">
        <f t="shared" si="63"/>
        <v>4500823.0549435234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2836795.4909436232</v>
      </c>
      <c r="AE62" s="21">
        <f t="shared" ref="AE62:AK62" si="64">AE37+NPV($D$6,AE38:AE57)</f>
        <v>-172196.68590247608</v>
      </c>
      <c r="AF62" s="21">
        <f t="shared" si="64"/>
        <v>-286492.62388157326</v>
      </c>
      <c r="AG62" s="21">
        <f t="shared" si="64"/>
        <v>-173967.57644803639</v>
      </c>
      <c r="AH62" s="21">
        <f t="shared" si="64"/>
        <v>2204138.6047115386</v>
      </c>
      <c r="AI62" s="21">
        <f t="shared" si="64"/>
        <v>0</v>
      </c>
      <c r="AJ62" s="21">
        <f t="shared" si="64"/>
        <v>239188.37514861464</v>
      </c>
      <c r="AK62" s="21">
        <f t="shared" si="64"/>
        <v>2443326.9798601526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4020589.7493643216</v>
      </c>
      <c r="AE64" s="21">
        <f t="shared" ref="AE64:AK64" si="65">AE37+NPV($D$7,AE38:AE57)</f>
        <v>-183835.23068917968</v>
      </c>
      <c r="AF64" s="21">
        <f t="shared" si="65"/>
        <v>-414508.59059410193</v>
      </c>
      <c r="AG64" s="21">
        <f t="shared" si="65"/>
        <v>-303396.33823941555</v>
      </c>
      <c r="AH64" s="21">
        <f t="shared" si="65"/>
        <v>3118849.5898416238</v>
      </c>
      <c r="AI64" s="21">
        <f t="shared" si="65"/>
        <v>0</v>
      </c>
      <c r="AJ64" s="21">
        <f t="shared" si="65"/>
        <v>354178.83302808966</v>
      </c>
      <c r="AK64" s="21">
        <f t="shared" si="65"/>
        <v>3473028.422869714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395339.53462515381</v>
      </c>
    </row>
    <row r="69" spans="1:39" x14ac:dyDescent="0.15">
      <c r="G69" s="49" t="s">
        <v>111</v>
      </c>
      <c r="I69" s="1">
        <v>0</v>
      </c>
      <c r="J69" s="11">
        <f>H$68</f>
        <v>395339.53462515381</v>
      </c>
      <c r="K69" s="11">
        <f>J69*$C$10</f>
        <v>158135.81385006153</v>
      </c>
      <c r="L69" s="24">
        <f>$C$78</f>
        <v>55342.963371263504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395339.53462515381</v>
      </c>
      <c r="AE69" s="5">
        <f>-$W69*K69</f>
        <v>-158135.81385006153</v>
      </c>
      <c r="AF69" s="5">
        <f>-$W69*L69</f>
        <v>-55342.963371263504</v>
      </c>
      <c r="AG69" s="5"/>
      <c r="AH69" s="5">
        <f>SUM(AD69:AG69)</f>
        <v>181860.75740382879</v>
      </c>
      <c r="AI69" s="42">
        <f>Y69-AA69</f>
        <v>0</v>
      </c>
      <c r="AJ69" s="42"/>
      <c r="AK69" s="42">
        <f>SUM(AH69:AJ69)</f>
        <v>181860.75740382879</v>
      </c>
      <c r="AL69" s="6" t="s">
        <v>39</v>
      </c>
      <c r="AM69" s="36">
        <f>AK96</f>
        <v>3678810.7578753219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395339.53462515381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 H'!$B$392:$AV$512, 10)</f>
        <v>23.226725838855845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2.3226725838855846E-2</v>
      </c>
      <c r="V70" s="39">
        <f>MIN(S70*T70,T70-U70)</f>
        <v>1.1402544E-3</v>
      </c>
      <c r="W70" s="32">
        <f>T70-SUM(U70:V70)</f>
        <v>0.97563301976114414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5.8755449785773406</v>
      </c>
      <c r="AC70" s="32"/>
      <c r="AD70" s="5">
        <f t="shared" ref="AD70:AD72" si="74">$W70*J70</f>
        <v>385706.30399730423</v>
      </c>
      <c r="AE70" s="5">
        <f t="shared" ref="AE70:AF89" si="75">-$W70*K70</f>
        <v>0</v>
      </c>
      <c r="AF70" s="5">
        <f t="shared" si="75"/>
        <v>0</v>
      </c>
      <c r="AG70" s="5">
        <f>-U70*M70</f>
        <v>-13987.807875208317</v>
      </c>
      <c r="AH70" s="5">
        <f t="shared" ref="AH70:AH78" si="76">SUM(AD70:AG70)</f>
        <v>371718.49612209591</v>
      </c>
      <c r="AI70" s="42">
        <f>-M70*$W69*(N70-N69)/1000</f>
        <v>0</v>
      </c>
      <c r="AJ70" s="42">
        <f>$D$6*SUM(Y70:Z70,AD70:AE70)</f>
        <v>37838.37920878455</v>
      </c>
      <c r="AK70" s="42">
        <f t="shared" ref="AK70" si="77">SUM(AH70:AJ70)</f>
        <v>409556.87533088046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395339.53462515381</v>
      </c>
      <c r="K71" s="11">
        <f t="shared" ref="K71:K89" si="79">J71*$C$11</f>
        <v>3953.3953462515383</v>
      </c>
      <c r="L71" s="24">
        <f>$C$79</f>
        <v>43482.777332508886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 H'!$B$392:$AV$512, 10)</f>
        <v>25.264030719976518</v>
      </c>
      <c r="S71" s="46">
        <f>VLOOKUP(I71, '[1]Lapse Rates'!$A$4:$F$24, 6)</f>
        <v>1.1150343000000001E-3</v>
      </c>
      <c r="T71" s="33">
        <f t="shared" ref="T71:T73" si="80">W70</f>
        <v>0.97563301976114414</v>
      </c>
      <c r="U71" s="33">
        <f>T71*R71/1000</f>
        <v>2.4648422582669003E-2</v>
      </c>
      <c r="V71" s="39">
        <f t="shared" ref="V71:V89" si="81">MIN(S71*T71,T71-U71)</f>
        <v>1.0878642812462535E-3</v>
      </c>
      <c r="W71" s="32">
        <f>T71-SUM(U71:V71)</f>
        <v>0.94989673289722887</v>
      </c>
      <c r="X71" s="32"/>
      <c r="Y71" s="5">
        <f t="shared" ref="Y71:Z86" si="82">AA70</f>
        <v>0</v>
      </c>
      <c r="Z71" s="5">
        <f t="shared" si="82"/>
        <v>5.8755449785773406</v>
      </c>
      <c r="AA71" s="5">
        <f>O71*W71</f>
        <v>0</v>
      </c>
      <c r="AB71" s="5">
        <f t="shared" si="73"/>
        <v>5.720553595559652</v>
      </c>
      <c r="AC71" s="32"/>
      <c r="AD71" s="5">
        <f t="shared" si="74"/>
        <v>375531.73232554452</v>
      </c>
      <c r="AE71" s="5">
        <f t="shared" si="75"/>
        <v>-3755.317323255445</v>
      </c>
      <c r="AF71" s="5">
        <f t="shared" si="75"/>
        <v>-41304.148125447871</v>
      </c>
      <c r="AG71" s="5">
        <f t="shared" ref="AG71:AG74" si="83">-U71*M71</f>
        <v>-14843.994883538171</v>
      </c>
      <c r="AH71" s="5">
        <f t="shared" si="76"/>
        <v>315628.27199330303</v>
      </c>
      <c r="AI71" s="42">
        <f>-M71*($W70*N71-$W69*N70)/1000</f>
        <v>0</v>
      </c>
      <c r="AJ71" s="42">
        <f t="shared" ref="AJ71:AJ72" si="84">$D$6*SUM(Y71:Z71,AD71:AE71)</f>
        <v>36471.842702686961</v>
      </c>
      <c r="AK71" s="42">
        <f>SUM(AH71:AJ71)</f>
        <v>352100.11469598999</v>
      </c>
      <c r="AL71" s="48" t="s">
        <v>59</v>
      </c>
      <c r="AM71" s="54">
        <f>AK96/AD96</f>
        <v>0.8685656533643844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395339.53462515381</v>
      </c>
      <c r="K72" s="11">
        <f t="shared" si="79"/>
        <v>3953.3953462515383</v>
      </c>
      <c r="L72" s="24">
        <f t="shared" ref="L72:L89" si="85">$C$79</f>
        <v>43482.777332508886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 H'!$B$392:$AV$512, 10)</f>
        <v>27.409671492635926</v>
      </c>
      <c r="S72" s="46">
        <f>VLOOKUP(I72, '[1]Lapse Rates'!$A$4:$F$24, 6)</f>
        <v>9.1335750000000001E-4</v>
      </c>
      <c r="T72" s="33">
        <f t="shared" si="80"/>
        <v>0.94989673289722887</v>
      </c>
      <c r="U72" s="33">
        <f t="shared" ref="U72:U89" si="86">T72*R72/1000</f>
        <v>2.6036357400641176E-2</v>
      </c>
      <c r="V72" s="39">
        <f t="shared" si="81"/>
        <v>8.6759530521718072E-4</v>
      </c>
      <c r="W72" s="32">
        <f t="shared" ref="W72:W89" si="87">T72-SUM(U72:V72)</f>
        <v>0.92299278019137054</v>
      </c>
      <c r="X72" s="32"/>
      <c r="Y72" s="5">
        <f t="shared" si="82"/>
        <v>0</v>
      </c>
      <c r="Z72" s="5">
        <f t="shared" si="82"/>
        <v>5.720553595559652</v>
      </c>
      <c r="AA72" s="5">
        <f t="shared" ref="AA72:AA89" si="88">O72*W72</f>
        <v>0</v>
      </c>
      <c r="AB72" s="5">
        <f t="shared" si="73"/>
        <v>5.558530190218689</v>
      </c>
      <c r="AC72" s="32"/>
      <c r="AD72" s="5">
        <f t="shared" si="74"/>
        <v>364895.53618323331</v>
      </c>
      <c r="AE72" s="5">
        <f t="shared" si="75"/>
        <v>-3648.9553618323334</v>
      </c>
      <c r="AF72" s="5">
        <f>-$W72*L72</f>
        <v>-40134.289540574682</v>
      </c>
      <c r="AG72" s="5">
        <f t="shared" si="83"/>
        <v>-15679.849481030735</v>
      </c>
      <c r="AH72" s="5">
        <f t="shared" si="76"/>
        <v>305432.4417997956</v>
      </c>
      <c r="AI72" s="42">
        <f>-M72*($W71*N72-$W70*N71)/1000</f>
        <v>0</v>
      </c>
      <c r="AJ72" s="42">
        <f t="shared" si="84"/>
        <v>35438.85076488716</v>
      </c>
      <c r="AK72" s="42">
        <f t="shared" ref="AK72:AK79" si="89">SUM(AH72:AJ72)</f>
        <v>340871.29256468278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395339.53462515381</v>
      </c>
      <c r="K73" s="11">
        <f t="shared" si="79"/>
        <v>3953.3953462515383</v>
      </c>
      <c r="L73" s="24">
        <f t="shared" si="85"/>
        <v>43482.777332508886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 H'!$B$392:$AV$512, 10)</f>
        <v>29.659631218943474</v>
      </c>
      <c r="S73" s="46">
        <f>VLOOKUP(I73, '[1]Lapse Rates'!$A$4:$F$24, 6)</f>
        <v>8.7679360000000005E-4</v>
      </c>
      <c r="T73" s="33">
        <f t="shared" si="80"/>
        <v>0.92299278019137054</v>
      </c>
      <c r="U73" s="33">
        <f t="shared" si="86"/>
        <v>2.7375625478223406E-2</v>
      </c>
      <c r="V73" s="39">
        <f t="shared" si="81"/>
        <v>8.0927416251800049E-4</v>
      </c>
      <c r="W73" s="32">
        <f t="shared" si="87"/>
        <v>0.8948078805506291</v>
      </c>
      <c r="X73" s="32"/>
      <c r="Y73" s="5">
        <f>AA72</f>
        <v>0</v>
      </c>
      <c r="Z73" s="5">
        <f t="shared" si="82"/>
        <v>5.558530190218689</v>
      </c>
      <c r="AA73" s="5">
        <f t="shared" si="88"/>
        <v>0</v>
      </c>
      <c r="AB73" s="5">
        <f t="shared" si="73"/>
        <v>5.3887925509612478</v>
      </c>
      <c r="AC73" s="32"/>
      <c r="AD73" s="5">
        <f>$W73*J73</f>
        <v>353752.93107580591</v>
      </c>
      <c r="AE73" s="5">
        <f t="shared" si="75"/>
        <v>-3537.5293107580596</v>
      </c>
      <c r="AF73" s="5">
        <f t="shared" si="75"/>
        <v>-38908.731825357216</v>
      </c>
      <c r="AG73" s="5">
        <f t="shared" si="83"/>
        <v>-16486.395556125004</v>
      </c>
      <c r="AH73" s="5">
        <f t="shared" si="76"/>
        <v>294820.27438356564</v>
      </c>
      <c r="AI73" s="42">
        <f t="shared" ref="AI73:AI89" si="91">-M73*($W72*N73-$W71*N72)/1000</f>
        <v>0</v>
      </c>
      <c r="AJ73" s="42">
        <f>$D$6*SUM(Y73:Z73,AD73:AE73)</f>
        <v>34356.67620496286</v>
      </c>
      <c r="AK73" s="42">
        <f t="shared" si="89"/>
        <v>329176.95058852853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395339.53462515381</v>
      </c>
      <c r="K74" s="11">
        <f t="shared" si="79"/>
        <v>3953.3953462515383</v>
      </c>
      <c r="L74" s="24">
        <f t="shared" si="85"/>
        <v>43482.777332508886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 H'!$B$392:$AV$512, 10)</f>
        <v>32.173050074842209</v>
      </c>
      <c r="S74" s="46">
        <f>VLOOKUP(I74, '[1]Lapse Rates'!$A$4:$F$24, 6)</f>
        <v>8.7786349999999995E-4</v>
      </c>
      <c r="T74" s="33">
        <f>W73</f>
        <v>0.8948078805506291</v>
      </c>
      <c r="U74" s="33">
        <f t="shared" si="86"/>
        <v>2.8788698748318815E-2</v>
      </c>
      <c r="V74" s="39">
        <f t="shared" si="81"/>
        <v>7.8551917784775718E-4</v>
      </c>
      <c r="W74" s="32">
        <f t="shared" si="87"/>
        <v>0.86523366262446255</v>
      </c>
      <c r="X74" s="32"/>
      <c r="Y74" s="5">
        <f t="shared" ref="Y74:Z89" si="92">AA73</f>
        <v>0</v>
      </c>
      <c r="Z74" s="5">
        <f t="shared" si="82"/>
        <v>5.3887925509612478</v>
      </c>
      <c r="AA74" s="5">
        <f t="shared" si="88"/>
        <v>0</v>
      </c>
      <c r="AB74" s="5">
        <f t="shared" si="73"/>
        <v>5.2106880340866741</v>
      </c>
      <c r="AC74" s="32"/>
      <c r="AD74" s="5">
        <f t="shared" ref="AD74:AD88" si="93">$W74*J74</f>
        <v>342061.07352397236</v>
      </c>
      <c r="AE74" s="5">
        <f t="shared" si="75"/>
        <v>-3420.6107352397239</v>
      </c>
      <c r="AF74" s="5">
        <f t="shared" si="75"/>
        <v>-37622.762692490622</v>
      </c>
      <c r="AG74" s="5">
        <f t="shared" si="83"/>
        <v>-17337.389258501291</v>
      </c>
      <c r="AH74" s="5">
        <f t="shared" si="76"/>
        <v>283680.31083774072</v>
      </c>
      <c r="AI74" s="42">
        <f t="shared" si="91"/>
        <v>0</v>
      </c>
      <c r="AJ74" s="42">
        <f t="shared" ref="AJ74:AJ89" si="94">$D$6*SUM(Y74:Z74,AD74:AE74)</f>
        <v>33221.158040123919</v>
      </c>
      <c r="AK74" s="42">
        <f t="shared" si="89"/>
        <v>316901.46887786465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395339.53462515381</v>
      </c>
      <c r="K75" s="11">
        <f t="shared" si="79"/>
        <v>3953.3953462515383</v>
      </c>
      <c r="L75" s="24">
        <f t="shared" si="85"/>
        <v>43482.777332508886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 H'!$B$392:$AV$512, 10)</f>
        <v>35.356665109081568</v>
      </c>
      <c r="S75" s="46">
        <f>VLOOKUP(I75, '[1]Lapse Rates'!$A$4:$F$24, 6)</f>
        <v>8.7081910000000003E-4</v>
      </c>
      <c r="T75" s="33">
        <f t="shared" ref="T75:T89" si="95">W74</f>
        <v>0.86523366262446255</v>
      </c>
      <c r="U75" s="33">
        <f t="shared" si="86"/>
        <v>3.0591776850517189E-2</v>
      </c>
      <c r="V75" s="39">
        <f t="shared" si="81"/>
        <v>7.5346199937633817E-4</v>
      </c>
      <c r="W75" s="32">
        <f t="shared" si="87"/>
        <v>0.83388842377456907</v>
      </c>
      <c r="X75" s="32"/>
      <c r="Y75" s="5">
        <f t="shared" si="92"/>
        <v>0</v>
      </c>
      <c r="Z75" s="5">
        <f t="shared" si="82"/>
        <v>5.2106880340866741</v>
      </c>
      <c r="AA75" s="5">
        <f t="shared" si="88"/>
        <v>0</v>
      </c>
      <c r="AB75" s="5">
        <f t="shared" si="73"/>
        <v>5.0219179156133498</v>
      </c>
      <c r="AC75" s="32"/>
      <c r="AD75" s="5">
        <f t="shared" si="93"/>
        <v>329669.06138434116</v>
      </c>
      <c r="AE75" s="5">
        <f t="shared" si="75"/>
        <v>-3296.6906138434119</v>
      </c>
      <c r="AF75" s="5">
        <f t="shared" si="75"/>
        <v>-36259.784651146394</v>
      </c>
      <c r="AG75" s="5">
        <f>-U75*M75</f>
        <v>-18423.255180910117</v>
      </c>
      <c r="AH75" s="5">
        <f t="shared" si="76"/>
        <v>271689.33093844127</v>
      </c>
      <c r="AI75" s="42">
        <f t="shared" si="91"/>
        <v>0</v>
      </c>
      <c r="AJ75" s="42">
        <f t="shared" si="94"/>
        <v>32017.640741081977</v>
      </c>
      <c r="AK75" s="42">
        <f t="shared" si="89"/>
        <v>303706.97167952324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395339.53462515381</v>
      </c>
      <c r="K76" s="11">
        <f t="shared" si="79"/>
        <v>3953.3953462515383</v>
      </c>
      <c r="L76" s="24">
        <f t="shared" si="85"/>
        <v>43482.777332508886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 H'!$B$392:$AV$512, 10)</f>
        <v>38.589782336737152</v>
      </c>
      <c r="S76" s="46">
        <f>VLOOKUP(I76, '[1]Lapse Rates'!$A$4:$F$24, 6)</f>
        <v>7.8743759999999998E-4</v>
      </c>
      <c r="T76" s="33">
        <f t="shared" si="95"/>
        <v>0.83388842377456907</v>
      </c>
      <c r="U76" s="33">
        <f t="shared" si="86"/>
        <v>3.2179572766585451E-2</v>
      </c>
      <c r="V76" s="39">
        <f t="shared" si="81"/>
        <v>6.5663509908482957E-4</v>
      </c>
      <c r="W76" s="32">
        <f t="shared" si="87"/>
        <v>0.80105221590889875</v>
      </c>
      <c r="X76" s="32"/>
      <c r="Y76" s="5">
        <f t="shared" si="92"/>
        <v>0</v>
      </c>
      <c r="Z76" s="5">
        <f t="shared" si="82"/>
        <v>5.0219179156133498</v>
      </c>
      <c r="AA76" s="5">
        <f t="shared" si="88"/>
        <v>0</v>
      </c>
      <c r="AB76" s="5">
        <f t="shared" si="73"/>
        <v>4.8241687493460015</v>
      </c>
      <c r="AC76" s="32"/>
      <c r="AD76" s="5">
        <f t="shared" si="93"/>
        <v>316687.61024787225</v>
      </c>
      <c r="AE76" s="5">
        <f t="shared" si="75"/>
        <v>-3166.8761024787227</v>
      </c>
      <c r="AF76" s="5">
        <f t="shared" si="75"/>
        <v>-34831.975136079476</v>
      </c>
      <c r="AG76" s="5">
        <f t="shared" ref="AG76:AG89" si="96">-U76*M76</f>
        <v>-19379.471927647988</v>
      </c>
      <c r="AH76" s="5">
        <f t="shared" si="76"/>
        <v>259309.28708166606</v>
      </c>
      <c r="AI76" s="42">
        <f t="shared" si="91"/>
        <v>0</v>
      </c>
      <c r="AJ76" s="42">
        <f t="shared" si="94"/>
        <v>30756.87666981063</v>
      </c>
      <c r="AK76" s="42">
        <f t="shared" si="89"/>
        <v>290066.16375147668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395339.53462515381</v>
      </c>
      <c r="K77" s="11">
        <f t="shared" si="79"/>
        <v>3953.3953462515383</v>
      </c>
      <c r="L77" s="24">
        <f t="shared" si="85"/>
        <v>43482.777332508886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 H'!$B$392:$AV$512, 10)</f>
        <v>42.294124732801507</v>
      </c>
      <c r="S77" s="46">
        <f>VLOOKUP(I77, '[1]Lapse Rates'!$A$4:$F$24, 6)</f>
        <v>7.0183349999999997E-4</v>
      </c>
      <c r="T77" s="33">
        <f t="shared" si="95"/>
        <v>0.80105221590889875</v>
      </c>
      <c r="U77" s="33">
        <f t="shared" si="86"/>
        <v>3.3879802337138012E-2</v>
      </c>
      <c r="V77" s="39">
        <f t="shared" si="81"/>
        <v>5.6220528037409805E-4</v>
      </c>
      <c r="W77" s="32">
        <f t="shared" si="87"/>
        <v>0.7666102082913866</v>
      </c>
      <c r="X77" s="32"/>
      <c r="Y77" s="5">
        <f t="shared" si="92"/>
        <v>0</v>
      </c>
      <c r="Z77" s="5">
        <f t="shared" si="82"/>
        <v>4.8241687493460015</v>
      </c>
      <c r="AA77" s="5">
        <f t="shared" si="88"/>
        <v>0</v>
      </c>
      <c r="AB77" s="5">
        <f t="shared" si="73"/>
        <v>4.6167489912911348</v>
      </c>
      <c r="AC77" s="32"/>
      <c r="AD77" s="5">
        <f t="shared" si="93"/>
        <v>303071.322984809</v>
      </c>
      <c r="AE77" s="5">
        <f t="shared" si="75"/>
        <v>-3030.7132298480901</v>
      </c>
      <c r="AF77" s="5">
        <f t="shared" si="75"/>
        <v>-33334.34098796262</v>
      </c>
      <c r="AG77" s="5">
        <f t="shared" si="96"/>
        <v>-20403.39948169229</v>
      </c>
      <c r="AH77" s="5">
        <f t="shared" si="76"/>
        <v>246302.86928530602</v>
      </c>
      <c r="AI77" s="42">
        <f t="shared" si="91"/>
        <v>0</v>
      </c>
      <c r="AJ77" s="42">
        <f t="shared" si="94"/>
        <v>29434.457067915977</v>
      </c>
      <c r="AK77" s="42">
        <f t="shared" si="89"/>
        <v>275737.32635322202</v>
      </c>
    </row>
    <row r="78" spans="1:39" ht="15" x14ac:dyDescent="0.2">
      <c r="A78" s="12"/>
      <c r="B78" s="13">
        <v>1</v>
      </c>
      <c r="C78" s="10">
        <f>$H$68*0.14+$B$81</f>
        <v>55342.963371263504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395339.53462515381</v>
      </c>
      <c r="K78" s="11">
        <f t="shared" si="79"/>
        <v>3953.3953462515383</v>
      </c>
      <c r="L78" s="24">
        <f t="shared" si="85"/>
        <v>43482.777332508886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 H'!$B$392:$AV$512, 10)</f>
        <v>46.537240520096269</v>
      </c>
      <c r="S78" s="46">
        <f>VLOOKUP(I78, '[1]Lapse Rates'!$A$4:$F$24, 6)</f>
        <v>6.5742610000000005E-4</v>
      </c>
      <c r="T78" s="33">
        <f t="shared" si="95"/>
        <v>0.7666102082913866</v>
      </c>
      <c r="U78" s="33">
        <f t="shared" si="86"/>
        <v>3.567592364841736E-2</v>
      </c>
      <c r="V78" s="39">
        <f t="shared" si="81"/>
        <v>5.0398955945719394E-4</v>
      </c>
      <c r="W78" s="32">
        <f t="shared" si="87"/>
        <v>0.73043029508351209</v>
      </c>
      <c r="X78" s="32"/>
      <c r="Y78" s="5">
        <f t="shared" si="92"/>
        <v>0</v>
      </c>
      <c r="Z78" s="5">
        <f t="shared" si="82"/>
        <v>4.6167489912911348</v>
      </c>
      <c r="AA78" s="5">
        <f t="shared" si="88"/>
        <v>0</v>
      </c>
      <c r="AB78" s="5">
        <f t="shared" si="73"/>
        <v>4.3988630617784841</v>
      </c>
      <c r="AC78" s="32"/>
      <c r="AD78" s="5">
        <f t="shared" si="93"/>
        <v>288767.97293442948</v>
      </c>
      <c r="AE78" s="5">
        <f t="shared" si="75"/>
        <v>-2887.6797293442946</v>
      </c>
      <c r="AF78" s="5">
        <f t="shared" si="75"/>
        <v>-31761.137878035115</v>
      </c>
      <c r="AG78" s="5">
        <f t="shared" si="96"/>
        <v>-21485.075822862738</v>
      </c>
      <c r="AH78" s="5">
        <f t="shared" si="76"/>
        <v>232634.07950418731</v>
      </c>
      <c r="AI78" s="42">
        <f t="shared" si="91"/>
        <v>0</v>
      </c>
      <c r="AJ78" s="42">
        <f t="shared" si="94"/>
        <v>28045.309666494901</v>
      </c>
      <c r="AK78" s="42">
        <f t="shared" si="89"/>
        <v>260679.3891706822</v>
      </c>
    </row>
    <row r="79" spans="1:39" ht="15" x14ac:dyDescent="0.2">
      <c r="A79" s="12"/>
      <c r="B79" s="70" t="s">
        <v>49</v>
      </c>
      <c r="C79" s="10">
        <f>$H$68*0.11+$B$81</f>
        <v>43482.777332508886</v>
      </c>
      <c r="D79" s="1"/>
      <c r="E79" s="1"/>
      <c r="F79" s="1"/>
      <c r="I79" s="2">
        <f t="shared" si="78"/>
        <v>10</v>
      </c>
      <c r="J79" s="11">
        <f t="shared" si="68"/>
        <v>395339.53462515381</v>
      </c>
      <c r="K79" s="11">
        <f t="shared" si="79"/>
        <v>3953.3953462515383</v>
      </c>
      <c r="L79" s="24">
        <f t="shared" si="85"/>
        <v>43482.777332508886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 H'!$B$392:$AV$512, 10)</f>
        <v>51.567480315187758</v>
      </c>
      <c r="S79" s="46">
        <f>VLOOKUP(I79, '[1]Lapse Rates'!$A$4:$F$24, 6)</f>
        <v>5.9033320000000003E-4</v>
      </c>
      <c r="T79" s="33">
        <f t="shared" si="95"/>
        <v>0.73043029508351209</v>
      </c>
      <c r="U79" s="33">
        <f t="shared" si="86"/>
        <v>3.7666449863335789E-2</v>
      </c>
      <c r="V79" s="39">
        <f t="shared" si="81"/>
        <v>4.3119725347359397E-4</v>
      </c>
      <c r="W79" s="32">
        <f t="shared" si="87"/>
        <v>0.69233264796670269</v>
      </c>
      <c r="X79" s="32"/>
      <c r="Y79" s="5">
        <f t="shared" si="92"/>
        <v>0</v>
      </c>
      <c r="Z79" s="5">
        <f t="shared" si="82"/>
        <v>4.3988630617784841</v>
      </c>
      <c r="AA79" s="5">
        <f t="shared" si="88"/>
        <v>0</v>
      </c>
      <c r="AB79" s="5">
        <f t="shared" si="73"/>
        <v>4.169427982523394</v>
      </c>
      <c r="AC79" s="32"/>
      <c r="AD79" s="5">
        <f t="shared" si="93"/>
        <v>273706.46685295668</v>
      </c>
      <c r="AE79" s="5">
        <f t="shared" si="75"/>
        <v>-2737.0646685295669</v>
      </c>
      <c r="AF79" s="5">
        <f t="shared" si="75"/>
        <v>-30104.546371562392</v>
      </c>
      <c r="AG79" s="5">
        <f t="shared" si="96"/>
        <v>-22683.828434746851</v>
      </c>
      <c r="AH79" s="5">
        <f>SUM(AD79:AG79)</f>
        <v>218181.02737811787</v>
      </c>
      <c r="AI79" s="42">
        <f t="shared" si="91"/>
        <v>0</v>
      </c>
      <c r="AJ79" s="42">
        <f t="shared" si="94"/>
        <v>26582.529882758667</v>
      </c>
      <c r="AK79" s="42">
        <f t="shared" si="89"/>
        <v>244763.55726087652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395339.53462515381</v>
      </c>
      <c r="K80" s="11">
        <f t="shared" si="79"/>
        <v>3953.3953462515383</v>
      </c>
      <c r="L80" s="24">
        <f t="shared" si="85"/>
        <v>43482.777332508886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 H'!$B$392:$AV$512, 10)</f>
        <v>57.318385743783573</v>
      </c>
      <c r="S80" s="46">
        <f>VLOOKUP(I80, '[1]Lapse Rates'!$A$4:$F$24, 6)</f>
        <v>5.0522920000000001E-4</v>
      </c>
      <c r="T80" s="33">
        <f t="shared" si="95"/>
        <v>0.69233264796670269</v>
      </c>
      <c r="U80" s="33">
        <f t="shared" si="86"/>
        <v>3.9683389779170582E-2</v>
      </c>
      <c r="V80" s="39">
        <f t="shared" si="81"/>
        <v>3.4978666986609883E-4</v>
      </c>
      <c r="W80" s="32">
        <f t="shared" si="87"/>
        <v>0.65229947151766599</v>
      </c>
      <c r="X80" s="31"/>
      <c r="Y80" s="5">
        <f t="shared" si="92"/>
        <v>0</v>
      </c>
      <c r="Z80" s="5">
        <f t="shared" si="82"/>
        <v>4.169427982523394</v>
      </c>
      <c r="AA80" s="5">
        <f t="shared" si="88"/>
        <v>0</v>
      </c>
      <c r="AB80" s="5">
        <f t="shared" si="73"/>
        <v>3.9283365843261246</v>
      </c>
      <c r="AC80" s="32"/>
      <c r="AD80" s="5">
        <f t="shared" si="93"/>
        <v>257879.76950602783</v>
      </c>
      <c r="AE80" s="5">
        <f t="shared" si="75"/>
        <v>-2578.7976950602783</v>
      </c>
      <c r="AF80" s="5">
        <f t="shared" si="75"/>
        <v>-28363.792674115892</v>
      </c>
      <c r="AG80" s="5">
        <f t="shared" si="96"/>
        <v>-23898.488143320119</v>
      </c>
      <c r="AH80" s="5">
        <f t="shared" ref="AH80:AH89" si="97">SUM(AD80:AG80)</f>
        <v>203038.69099353155</v>
      </c>
      <c r="AI80" s="42">
        <f t="shared" si="91"/>
        <v>0</v>
      </c>
      <c r="AJ80" s="42">
        <f t="shared" si="94"/>
        <v>25045.434355541005</v>
      </c>
      <c r="AK80" s="42">
        <f t="shared" ref="AK80:AK89" si="98">SUM(AH80:AJ80)</f>
        <v>228084.12534907256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78"/>
        <v>12</v>
      </c>
      <c r="J81" s="11">
        <f t="shared" si="68"/>
        <v>395339.53462515381</v>
      </c>
      <c r="K81" s="11">
        <f t="shared" si="79"/>
        <v>3953.3953462515383</v>
      </c>
      <c r="L81" s="24">
        <f t="shared" si="85"/>
        <v>43482.777332508886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 H'!$B$392:$AV$512, 10)</f>
        <v>63.861249130141672</v>
      </c>
      <c r="S81" s="46">
        <f>VLOOKUP(I81, '[1]Lapse Rates'!$A$4:$F$24, 6)</f>
        <v>4.8306569999999999E-4</v>
      </c>
      <c r="T81" s="33">
        <f t="shared" si="95"/>
        <v>0.65229947151766599</v>
      </c>
      <c r="U81" s="33">
        <f t="shared" si="86"/>
        <v>4.1656659058049418E-2</v>
      </c>
      <c r="V81" s="39">
        <f t="shared" si="81"/>
        <v>3.1510350081831136E-4</v>
      </c>
      <c r="W81" s="32">
        <f t="shared" si="87"/>
        <v>0.61032770895879829</v>
      </c>
      <c r="X81" s="31"/>
      <c r="Y81" s="5">
        <f t="shared" si="92"/>
        <v>0</v>
      </c>
      <c r="Z81" s="5">
        <f t="shared" si="82"/>
        <v>3.9283365843261246</v>
      </c>
      <c r="AA81" s="5">
        <f t="shared" si="88"/>
        <v>0</v>
      </c>
      <c r="AB81" s="5">
        <f t="shared" si="73"/>
        <v>3.6755704583854811</v>
      </c>
      <c r="AC81" s="32"/>
      <c r="AD81" s="5">
        <f t="shared" si="93"/>
        <v>241286.67242860765</v>
      </c>
      <c r="AE81" s="5">
        <f t="shared" si="75"/>
        <v>-2412.8667242860765</v>
      </c>
      <c r="AF81" s="5">
        <f t="shared" si="75"/>
        <v>-26538.743868515714</v>
      </c>
      <c r="AG81" s="5">
        <f t="shared" si="96"/>
        <v>-25086.848127870042</v>
      </c>
      <c r="AH81" s="5">
        <f t="shared" si="97"/>
        <v>187248.21370793582</v>
      </c>
      <c r="AI81" s="42">
        <f t="shared" si="91"/>
        <v>0</v>
      </c>
      <c r="AJ81" s="42">
        <f t="shared" si="94"/>
        <v>23433.905709412869</v>
      </c>
      <c r="AK81" s="42">
        <f t="shared" si="98"/>
        <v>210682.1194173487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395339.53462515381</v>
      </c>
      <c r="K82" s="11">
        <f t="shared" si="79"/>
        <v>3953.3953462515383</v>
      </c>
      <c r="L82" s="24">
        <f t="shared" si="85"/>
        <v>43482.777332508886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 H'!$B$392:$AV$512, 10)</f>
        <v>71.349221660190821</v>
      </c>
      <c r="S82" s="46">
        <f>VLOOKUP(I82, '[1]Lapse Rates'!$A$4:$F$24, 6)</f>
        <v>4.5965829999999999E-4</v>
      </c>
      <c r="T82" s="33">
        <f t="shared" si="95"/>
        <v>0.61032770895879829</v>
      </c>
      <c r="U82" s="33">
        <f t="shared" si="86"/>
        <v>4.3546406991857731E-2</v>
      </c>
      <c r="V82" s="39">
        <f t="shared" si="81"/>
        <v>2.8054219714289597E-4</v>
      </c>
      <c r="W82" s="32">
        <f t="shared" si="87"/>
        <v>0.56650075976979763</v>
      </c>
      <c r="X82" s="31"/>
      <c r="Y82" s="5">
        <f t="shared" si="92"/>
        <v>0</v>
      </c>
      <c r="Z82" s="5">
        <f t="shared" si="82"/>
        <v>3.6755704583854811</v>
      </c>
      <c r="AA82" s="5">
        <f t="shared" si="88"/>
        <v>0</v>
      </c>
      <c r="AB82" s="5">
        <f t="shared" si="73"/>
        <v>3.4116318605540545</v>
      </c>
      <c r="AC82" s="32"/>
      <c r="AD82" s="5">
        <f t="shared" si="93"/>
        <v>223960.14673218786</v>
      </c>
      <c r="AE82" s="5">
        <f t="shared" si="75"/>
        <v>-2239.6014673218788</v>
      </c>
      <c r="AF82" s="5">
        <f t="shared" si="75"/>
        <v>-24633.026395767218</v>
      </c>
      <c r="AG82" s="5">
        <f t="shared" si="96"/>
        <v>-26224.909136299488</v>
      </c>
      <c r="AH82" s="5">
        <f t="shared" si="97"/>
        <v>170862.60973279926</v>
      </c>
      <c r="AI82" s="42">
        <f t="shared" si="91"/>
        <v>0</v>
      </c>
      <c r="AJ82" s="42">
        <f t="shared" si="94"/>
        <v>21751.146063945322</v>
      </c>
      <c r="AK82" s="42">
        <f t="shared" si="98"/>
        <v>192613.75579674458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395339.53462515381</v>
      </c>
      <c r="K83" s="11">
        <f t="shared" si="79"/>
        <v>3953.3953462515383</v>
      </c>
      <c r="L83" s="24">
        <f t="shared" si="85"/>
        <v>43482.777332508886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 H'!$B$392:$AV$512, 10)</f>
        <v>79.616633495544974</v>
      </c>
      <c r="S83" s="46">
        <f>VLOOKUP(I83, '[1]Lapse Rates'!$A$4:$F$24, 6)</f>
        <v>3.6747819999999998E-4</v>
      </c>
      <c r="T83" s="33">
        <f t="shared" si="95"/>
        <v>0.56650075976979763</v>
      </c>
      <c r="U83" s="33">
        <f t="shared" si="86"/>
        <v>4.5102883365539748E-2</v>
      </c>
      <c r="V83" s="39">
        <f t="shared" si="81"/>
        <v>2.0817667949883764E-4</v>
      </c>
      <c r="W83" s="32">
        <f t="shared" si="87"/>
        <v>0.52118969972475904</v>
      </c>
      <c r="X83" s="31"/>
      <c r="Y83" s="5">
        <f t="shared" si="92"/>
        <v>0</v>
      </c>
      <c r="Z83" s="5">
        <f t="shared" si="82"/>
        <v>3.4116318605540545</v>
      </c>
      <c r="AA83" s="5">
        <f t="shared" si="88"/>
        <v>0</v>
      </c>
      <c r="AB83" s="5">
        <f t="shared" si="73"/>
        <v>3.1387555167554191</v>
      </c>
      <c r="AC83" s="32"/>
      <c r="AD83" s="5">
        <f t="shared" si="93"/>
        <v>206046.89334060988</v>
      </c>
      <c r="AE83" s="5">
        <f t="shared" si="75"/>
        <v>-2060.468933406099</v>
      </c>
      <c r="AF83" s="5">
        <f t="shared" si="75"/>
        <v>-22662.775661128864</v>
      </c>
      <c r="AG83" s="5">
        <f t="shared" si="96"/>
        <v>-27162.264346345637</v>
      </c>
      <c r="AH83" s="5">
        <f t="shared" si="97"/>
        <v>154161.38439972926</v>
      </c>
      <c r="AI83" s="42">
        <f t="shared" si="91"/>
        <v>0</v>
      </c>
      <c r="AJ83" s="42">
        <f t="shared" si="94"/>
        <v>20011.402915432212</v>
      </c>
      <c r="AK83" s="42">
        <f t="shared" si="98"/>
        <v>174172.78731516146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395339.53462515381</v>
      </c>
      <c r="K84" s="11">
        <f t="shared" si="79"/>
        <v>3953.3953462515383</v>
      </c>
      <c r="L84" s="24">
        <f t="shared" si="85"/>
        <v>43482.777332508886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 H'!$B$392:$AV$512, 10)</f>
        <v>88.69618420879651</v>
      </c>
      <c r="S84" s="46">
        <f>VLOOKUP(I84, '[1]Lapse Rates'!$A$4:$F$24, 6)</f>
        <v>3.9775519999999998E-4</v>
      </c>
      <c r="T84" s="33">
        <f t="shared" si="95"/>
        <v>0.52118969972475904</v>
      </c>
      <c r="U84" s="33">
        <f t="shared" si="86"/>
        <v>4.622753761451457E-2</v>
      </c>
      <c r="V84" s="39">
        <f t="shared" si="81"/>
        <v>2.0730591325196146E-4</v>
      </c>
      <c r="W84" s="32">
        <f t="shared" si="87"/>
        <v>0.47475485619699254</v>
      </c>
      <c r="X84" s="31"/>
      <c r="Y84" s="5">
        <f t="shared" si="92"/>
        <v>0</v>
      </c>
      <c r="Z84" s="5">
        <f t="shared" si="82"/>
        <v>3.1387555167554191</v>
      </c>
      <c r="AA84" s="5">
        <f t="shared" si="88"/>
        <v>0</v>
      </c>
      <c r="AB84" s="5">
        <f t="shared" si="73"/>
        <v>2.8591114229265862</v>
      </c>
      <c r="AC84" s="32"/>
      <c r="AD84" s="5">
        <f t="shared" si="93"/>
        <v>187689.36390995086</v>
      </c>
      <c r="AE84" s="5">
        <f t="shared" si="75"/>
        <v>-1876.8936390995086</v>
      </c>
      <c r="AF84" s="5">
        <f t="shared" si="75"/>
        <v>-20643.659699541102</v>
      </c>
      <c r="AG84" s="5">
        <f t="shared" si="96"/>
        <v>-27839.563750051497</v>
      </c>
      <c r="AH84" s="5">
        <f t="shared" si="97"/>
        <v>137329.24682125874</v>
      </c>
      <c r="AI84" s="42">
        <f t="shared" si="91"/>
        <v>0</v>
      </c>
      <c r="AJ84" s="42">
        <f t="shared" si="94"/>
        <v>18228.511245486712</v>
      </c>
      <c r="AK84" s="42">
        <f t="shared" si="98"/>
        <v>155557.75806674545</v>
      </c>
    </row>
    <row r="85" spans="1:37" ht="15" x14ac:dyDescent="0.2">
      <c r="I85" s="2">
        <f t="shared" si="78"/>
        <v>16</v>
      </c>
      <c r="J85" s="11">
        <f t="shared" si="68"/>
        <v>395339.53462515381</v>
      </c>
      <c r="K85" s="11">
        <f t="shared" si="79"/>
        <v>3953.3953462515383</v>
      </c>
      <c r="L85" s="24">
        <f t="shared" si="85"/>
        <v>43482.777332508886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 H'!$B$392:$AV$512, 10)</f>
        <v>98.457460927299607</v>
      </c>
      <c r="S85" s="46">
        <f>VLOOKUP(I85, '[1]Lapse Rates'!$A$4:$F$24, 6)</f>
        <v>2.516404E-4</v>
      </c>
      <c r="T85" s="33">
        <f t="shared" si="95"/>
        <v>0.47475485619699254</v>
      </c>
      <c r="U85" s="33">
        <f t="shared" si="86"/>
        <v>4.6743157704061136E-2</v>
      </c>
      <c r="V85" s="39">
        <f t="shared" si="81"/>
        <v>1.1946750191535368E-4</v>
      </c>
      <c r="W85" s="32">
        <f t="shared" si="87"/>
        <v>0.42789223099101603</v>
      </c>
      <c r="X85" s="31"/>
      <c r="Y85" s="5">
        <f t="shared" si="92"/>
        <v>0</v>
      </c>
      <c r="Z85" s="5">
        <f t="shared" si="82"/>
        <v>2.8591114229265862</v>
      </c>
      <c r="AA85" s="5">
        <f t="shared" si="88"/>
        <v>0</v>
      </c>
      <c r="AB85" s="5">
        <f t="shared" si="73"/>
        <v>2.5768911037748858</v>
      </c>
      <c r="AC85" s="32"/>
      <c r="AD85" s="5">
        <f t="shared" si="93"/>
        <v>169162.71546970709</v>
      </c>
      <c r="AE85" s="5">
        <f t="shared" si="75"/>
        <v>-1691.6271546970711</v>
      </c>
      <c r="AF85" s="5">
        <f t="shared" si="75"/>
        <v>-18605.942602492807</v>
      </c>
      <c r="AG85" s="5">
        <f t="shared" si="96"/>
        <v>-28150.085120959033</v>
      </c>
      <c r="AH85" s="5">
        <f t="shared" si="97"/>
        <v>120715.06059155817</v>
      </c>
      <c r="AI85" s="42">
        <f t="shared" si="91"/>
        <v>0</v>
      </c>
      <c r="AJ85" s="42">
        <f t="shared" si="94"/>
        <v>16429.194242533074</v>
      </c>
      <c r="AK85" s="42">
        <f t="shared" si="98"/>
        <v>137144.25483409123</v>
      </c>
    </row>
    <row r="86" spans="1:37" ht="15" x14ac:dyDescent="0.2">
      <c r="I86" s="2">
        <f t="shared" si="78"/>
        <v>17</v>
      </c>
      <c r="J86" s="11">
        <f t="shared" si="68"/>
        <v>395339.53462515381</v>
      </c>
      <c r="K86" s="11">
        <f t="shared" si="79"/>
        <v>3953.3953462515383</v>
      </c>
      <c r="L86" s="24">
        <f t="shared" si="85"/>
        <v>43482.777332508886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 H'!$B$392:$AV$512, 10)</f>
        <v>109.03423762476312</v>
      </c>
      <c r="S86" s="46">
        <f>VLOOKUP(I86, '[1]Lapse Rates'!$A$4:$F$24, 6)</f>
        <v>2.7508159999999998E-4</v>
      </c>
      <c r="T86" s="33">
        <f t="shared" si="95"/>
        <v>0.42789223099101603</v>
      </c>
      <c r="U86" s="33">
        <f t="shared" si="86"/>
        <v>4.6654903191664474E-2</v>
      </c>
      <c r="V86" s="39">
        <f t="shared" si="81"/>
        <v>1.1770527952857826E-4</v>
      </c>
      <c r="W86" s="32">
        <f t="shared" si="87"/>
        <v>0.38111962251982301</v>
      </c>
      <c r="X86" s="31"/>
      <c r="Y86" s="5">
        <f t="shared" si="92"/>
        <v>0</v>
      </c>
      <c r="Z86" s="5">
        <f t="shared" si="82"/>
        <v>2.5768911037748858</v>
      </c>
      <c r="AA86" s="5">
        <f t="shared" si="88"/>
        <v>0</v>
      </c>
      <c r="AB86" s="5">
        <f t="shared" si="73"/>
        <v>2.2952128915049048</v>
      </c>
      <c r="AC86" s="32"/>
      <c r="AD86" s="5">
        <f t="shared" si="93"/>
        <v>150671.65420350112</v>
      </c>
      <c r="AE86" s="5">
        <f t="shared" si="75"/>
        <v>-1506.7165420350113</v>
      </c>
      <c r="AF86" s="5">
        <f t="shared" si="75"/>
        <v>-16572.139683079302</v>
      </c>
      <c r="AG86" s="5">
        <f t="shared" si="96"/>
        <v>-28096.935694212905</v>
      </c>
      <c r="AH86" s="5">
        <f t="shared" si="97"/>
        <v>104495.8622841739</v>
      </c>
      <c r="AI86" s="42">
        <f t="shared" si="91"/>
        <v>0</v>
      </c>
      <c r="AJ86" s="42">
        <f t="shared" si="94"/>
        <v>14633.333177607106</v>
      </c>
      <c r="AK86" s="42">
        <f t="shared" si="98"/>
        <v>119129.195461781</v>
      </c>
    </row>
    <row r="87" spans="1:37" ht="15" x14ac:dyDescent="0.2">
      <c r="I87" s="2">
        <f t="shared" si="78"/>
        <v>18</v>
      </c>
      <c r="J87" s="11">
        <f t="shared" si="68"/>
        <v>395339.53462515381</v>
      </c>
      <c r="K87" s="11">
        <f t="shared" si="79"/>
        <v>3953.3953462515383</v>
      </c>
      <c r="L87" s="24">
        <f t="shared" si="85"/>
        <v>43482.777332508886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 H'!$B$392:$AV$512, 10)</f>
        <v>120.79228742313791</v>
      </c>
      <c r="S87" s="46">
        <f>VLOOKUP(I87, '[1]Lapse Rates'!$A$4:$F$24, 6)</f>
        <v>2.0998619999999999E-4</v>
      </c>
      <c r="T87" s="33">
        <f t="shared" si="95"/>
        <v>0.38111962251982301</v>
      </c>
      <c r="U87" s="33">
        <f t="shared" si="86"/>
        <v>4.6036310986012283E-2</v>
      </c>
      <c r="V87" s="39">
        <f t="shared" si="81"/>
        <v>8.0029861278372056E-5</v>
      </c>
      <c r="W87" s="32">
        <f t="shared" si="87"/>
        <v>0.33500328167253235</v>
      </c>
      <c r="X87" s="31"/>
      <c r="Y87" s="5">
        <f t="shared" si="92"/>
        <v>0</v>
      </c>
      <c r="Z87" s="5">
        <f t="shared" si="92"/>
        <v>2.2952128915049048</v>
      </c>
      <c r="AA87" s="5">
        <f t="shared" si="88"/>
        <v>0</v>
      </c>
      <c r="AB87" s="5">
        <f t="shared" si="73"/>
        <v>2.0174869131836748</v>
      </c>
      <c r="AC87" s="32"/>
      <c r="AD87" s="5">
        <f t="shared" si="93"/>
        <v>132440.04147431825</v>
      </c>
      <c r="AE87" s="5">
        <f t="shared" si="75"/>
        <v>-1324.4004147431826</v>
      </c>
      <c r="AF87" s="5">
        <f t="shared" si="75"/>
        <v>-14566.87310262648</v>
      </c>
      <c r="AG87" s="5">
        <f t="shared" si="96"/>
        <v>-27724.401528795192</v>
      </c>
      <c r="AH87" s="5">
        <f t="shared" si="97"/>
        <v>88824.366428153415</v>
      </c>
      <c r="AI87" s="42">
        <f t="shared" si="91"/>
        <v>0</v>
      </c>
      <c r="AJ87" s="42">
        <f t="shared" si="94"/>
        <v>12862.669548328973</v>
      </c>
      <c r="AK87" s="42">
        <f t="shared" si="98"/>
        <v>101687.03597648238</v>
      </c>
    </row>
    <row r="88" spans="1:37" ht="15" x14ac:dyDescent="0.2">
      <c r="I88" s="2">
        <f t="shared" si="78"/>
        <v>19</v>
      </c>
      <c r="J88" s="11">
        <f t="shared" si="68"/>
        <v>395339.53462515381</v>
      </c>
      <c r="K88" s="11">
        <f t="shared" si="79"/>
        <v>3953.3953462515383</v>
      </c>
      <c r="L88" s="24">
        <f t="shared" si="85"/>
        <v>43482.777332508886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 H'!$B$392:$AV$512, 10)</f>
        <v>133.84310694292037</v>
      </c>
      <c r="S88" s="46">
        <f>VLOOKUP(I88, '[1]Lapse Rates'!$A$4:$F$24, 6)</f>
        <v>1.6037285799999999E-2</v>
      </c>
      <c r="T88" s="33">
        <f t="shared" si="95"/>
        <v>0.33500328167253235</v>
      </c>
      <c r="U88" s="33">
        <f t="shared" si="86"/>
        <v>4.4837880055126018E-2</v>
      </c>
      <c r="V88" s="39">
        <f t="shared" si="81"/>
        <v>5.3725433721203029E-3</v>
      </c>
      <c r="W88" s="32">
        <f t="shared" si="87"/>
        <v>0.28479285824528605</v>
      </c>
      <c r="X88" s="31"/>
      <c r="Y88" s="5">
        <f t="shared" si="92"/>
        <v>0</v>
      </c>
      <c r="Z88" s="5">
        <f t="shared" si="92"/>
        <v>2.0174869131836748</v>
      </c>
      <c r="AA88" s="5">
        <f t="shared" si="88"/>
        <v>0</v>
      </c>
      <c r="AB88" s="5">
        <f t="shared" si="73"/>
        <v>1.7151051822820038</v>
      </c>
      <c r="AC88" s="32"/>
      <c r="AD88" s="5">
        <f t="shared" si="93"/>
        <v>112589.87604325879</v>
      </c>
      <c r="AE88" s="5">
        <f t="shared" si="75"/>
        <v>-1125.898760432588</v>
      </c>
      <c r="AF88" s="5">
        <f t="shared" si="75"/>
        <v>-12383.584440968541</v>
      </c>
      <c r="AG88" s="5">
        <f t="shared" si="96"/>
        <v>-27002.671667718489</v>
      </c>
      <c r="AH88" s="5">
        <f t="shared" si="97"/>
        <v>72077.72117413918</v>
      </c>
      <c r="AI88" s="42">
        <f t="shared" si="91"/>
        <v>0</v>
      </c>
      <c r="AJ88" s="42">
        <f t="shared" si="94"/>
        <v>10934.814086911436</v>
      </c>
      <c r="AK88" s="42">
        <f t="shared" si="98"/>
        <v>83012.535261050623</v>
      </c>
    </row>
    <row r="89" spans="1:37" ht="15" x14ac:dyDescent="0.2">
      <c r="I89" s="2">
        <f t="shared" si="78"/>
        <v>20</v>
      </c>
      <c r="J89" s="11">
        <f t="shared" si="68"/>
        <v>395339.53462515381</v>
      </c>
      <c r="K89" s="11">
        <f t="shared" si="79"/>
        <v>3953.3953462515383</v>
      </c>
      <c r="L89" s="24">
        <f t="shared" si="85"/>
        <v>43482.777332508886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 H'!$B$392:$AV$512, 10)</f>
        <v>148.38505363245159</v>
      </c>
      <c r="S89" s="46">
        <f>VLOOKUP(I89, '[1]Lapse Rates'!$A$4:$F$24, 6)</f>
        <v>0</v>
      </c>
      <c r="T89" s="33">
        <f t="shared" si="95"/>
        <v>0.28479285824528605</v>
      </c>
      <c r="U89" s="33">
        <f t="shared" si="86"/>
        <v>4.2259003544865954E-2</v>
      </c>
      <c r="V89" s="39">
        <f t="shared" si="81"/>
        <v>0</v>
      </c>
      <c r="W89" s="32">
        <f t="shared" si="87"/>
        <v>0.2425338547004201</v>
      </c>
      <c r="X89" s="31"/>
      <c r="Y89" s="5">
        <f t="shared" si="92"/>
        <v>0</v>
      </c>
      <c r="Z89" s="5">
        <f t="shared" si="92"/>
        <v>1.7151051822820038</v>
      </c>
      <c r="AA89" s="5">
        <f t="shared" si="88"/>
        <v>0</v>
      </c>
      <c r="AB89" s="5">
        <f t="shared" si="73"/>
        <v>1.4606092078237929</v>
      </c>
      <c r="AC89" s="32"/>
      <c r="AD89" s="5">
        <f>$W89*J89</f>
        <v>95883.221248108763</v>
      </c>
      <c r="AE89" s="5">
        <f t="shared" si="75"/>
        <v>-958.83221248108759</v>
      </c>
      <c r="AF89" s="5">
        <f t="shared" si="75"/>
        <v>-10546.045599533431</v>
      </c>
      <c r="AG89" s="5">
        <f t="shared" si="96"/>
        <v>-25449.59744582108</v>
      </c>
      <c r="AH89" s="5">
        <f t="shared" si="97"/>
        <v>58928.74599027315</v>
      </c>
      <c r="AI89" s="42">
        <f t="shared" si="91"/>
        <v>0</v>
      </c>
      <c r="AJ89" s="42">
        <f t="shared" si="94"/>
        <v>9312.2508162134582</v>
      </c>
      <c r="AK89" s="42">
        <f t="shared" si="98"/>
        <v>68240.996806486612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5506799.9004917014</v>
      </c>
      <c r="AE92" s="21">
        <f t="shared" ref="AE92:AK92" si="99">SUM(AE69:AE89)</f>
        <v>-205393.35446875403</v>
      </c>
      <c r="AF92" s="21">
        <f t="shared" si="99"/>
        <v>-575121.2643076895</v>
      </c>
      <c r="AG92" s="21">
        <f t="shared" si="99"/>
        <v>-447346.232863657</v>
      </c>
      <c r="AH92" s="21">
        <f t="shared" si="99"/>
        <v>4278939.0488516008</v>
      </c>
      <c r="AI92" s="21">
        <f t="shared" si="99"/>
        <v>0</v>
      </c>
      <c r="AJ92" s="21">
        <f t="shared" si="99"/>
        <v>496806.38311091979</v>
      </c>
      <c r="AK92" s="21">
        <f t="shared" si="99"/>
        <v>4775745.4319625199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2984311.6302128313</v>
      </c>
      <c r="AE94" s="21">
        <f t="shared" ref="AE94:AK94" si="100">AE69+NPV($D$6,AE70:AE89)</f>
        <v>-180513.04683583262</v>
      </c>
      <c r="AF94" s="21">
        <f t="shared" si="100"/>
        <v>-301466.65048506117</v>
      </c>
      <c r="AG94" s="21">
        <f t="shared" si="100"/>
        <v>-171744.81558143266</v>
      </c>
      <c r="AH94" s="21">
        <f t="shared" si="100"/>
        <v>2330587.117310504</v>
      </c>
      <c r="AI94" s="21">
        <f t="shared" si="100"/>
        <v>0</v>
      </c>
      <c r="AJ94" s="21">
        <f t="shared" si="100"/>
        <v>251786.99722099179</v>
      </c>
      <c r="AK94" s="21">
        <f t="shared" si="100"/>
        <v>2582374.1145314975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4235501.0742428834</v>
      </c>
      <c r="AE96" s="21">
        <f t="shared" ref="AE96:AK96" si="101">AE69+NPV($D$7,AE70:AE89)</f>
        <v>-192815.92371704272</v>
      </c>
      <c r="AF96" s="21">
        <f t="shared" si="101"/>
        <v>-436784.0698476762</v>
      </c>
      <c r="AG96" s="21">
        <f t="shared" si="101"/>
        <v>-300414.09045731713</v>
      </c>
      <c r="AH96" s="21">
        <f t="shared" si="101"/>
        <v>3305486.9902208461</v>
      </c>
      <c r="AI96" s="21">
        <f t="shared" si="101"/>
        <v>0</v>
      </c>
      <c r="AJ96" s="21">
        <f t="shared" si="101"/>
        <v>373323.76765447471</v>
      </c>
      <c r="AK96" s="21">
        <f t="shared" si="101"/>
        <v>3678810.7578753219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357463.22355604806</v>
      </c>
    </row>
    <row r="101" spans="1:39" x14ac:dyDescent="0.15">
      <c r="G101" s="49" t="s">
        <v>112</v>
      </c>
      <c r="I101" s="1">
        <v>0</v>
      </c>
      <c r="J101" s="11">
        <f>H$100</f>
        <v>357463.22355604806</v>
      </c>
      <c r="K101" s="11">
        <f>J101*$C$10</f>
        <v>142985.28942241924</v>
      </c>
      <c r="L101" s="24">
        <f>$C$110</f>
        <v>50043.731377960226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357463.22355604806</v>
      </c>
      <c r="AE101" s="5">
        <f>-$W101*K101</f>
        <v>-142985.28942241924</v>
      </c>
      <c r="AF101" s="5">
        <f>-$W101*L101</f>
        <v>-50043.731377960226</v>
      </c>
      <c r="AG101" s="5"/>
      <c r="AH101" s="5">
        <f>SUM(AD101:AG101)</f>
        <v>164434.20275566861</v>
      </c>
      <c r="AI101" s="42">
        <f>Y101-AA101</f>
        <v>0</v>
      </c>
      <c r="AJ101" s="42"/>
      <c r="AK101" s="42">
        <f>SUM(AH101:AJ101)</f>
        <v>164434.20275566861</v>
      </c>
      <c r="AL101" s="6" t="s">
        <v>39</v>
      </c>
      <c r="AM101" s="36">
        <f>AK128</f>
        <v>3325820.400996977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357463.22355604806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 H'!$B$392:$AV$512, 13)</f>
        <v>22.856086596746444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2.2856086596746445E-2</v>
      </c>
      <c r="V102" s="39">
        <f>MIN(S102*T102,T102-U102)</f>
        <v>1.1402544E-3</v>
      </c>
      <c r="W102" s="32">
        <f>T102-SUM(U102:V102)</f>
        <v>0.97600365900325359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5.8777770755787042</v>
      </c>
      <c r="AC102" s="32"/>
      <c r="AD102" s="5">
        <f t="shared" ref="AD102:AD104" si="109">$W102*J102</f>
        <v>348885.41414980096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-13764.598175072015</v>
      </c>
      <c r="AH102" s="5">
        <f t="shared" ref="AH102:AH110" si="111">SUM(AD102:AG102)</f>
        <v>335120.81597472896</v>
      </c>
      <c r="AI102" s="42">
        <f>-M102*$W101*(N102-N101)/1000</f>
        <v>0</v>
      </c>
      <c r="AJ102" s="42">
        <f>$D$6*SUM(Y102:Z102,AD102:AE102)</f>
        <v>34226.249914744476</v>
      </c>
      <c r="AK102" s="42">
        <f t="shared" ref="AK102" si="112">SUM(AH102:AJ102)</f>
        <v>369347.06588947342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357463.22355604806</v>
      </c>
      <c r="K103" s="11">
        <f t="shared" ref="K103:K121" si="115">J103*$C$11</f>
        <v>3574.6322355604807</v>
      </c>
      <c r="L103" s="24">
        <f>$C$111</f>
        <v>39319.834671278782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 H'!$B$392:$AV$512, 13)</f>
        <v>24.860881293593913</v>
      </c>
      <c r="S103" s="46">
        <f>VLOOKUP(I103, '[1]Lapse Rates'!$A$4:$F$24, 6)</f>
        <v>1.1150343000000001E-3</v>
      </c>
      <c r="T103" s="33">
        <f t="shared" ref="T103:T105" si="116">W102</f>
        <v>0.97600365900325359</v>
      </c>
      <c r="U103" s="33">
        <f>T103*R103/1000</f>
        <v>2.4264311108593197E-2</v>
      </c>
      <c r="V103" s="39">
        <f t="shared" ref="V103:V121" si="117">MIN(S103*T103,T103-U103)</f>
        <v>1.0882775567141317E-3</v>
      </c>
      <c r="W103" s="32">
        <f>T103-SUM(U103:V103)</f>
        <v>0.95065107033794627</v>
      </c>
      <c r="X103" s="32"/>
      <c r="Y103" s="5">
        <f t="shared" ref="Y103:Z118" si="118">AA102</f>
        <v>0</v>
      </c>
      <c r="Z103" s="5">
        <f t="shared" si="118"/>
        <v>5.8777770755787042</v>
      </c>
      <c r="AA103" s="5">
        <f>O103*W103</f>
        <v>0</v>
      </c>
      <c r="AB103" s="5">
        <f t="shared" si="108"/>
        <v>5.7250964343855104</v>
      </c>
      <c r="AC103" s="32"/>
      <c r="AD103" s="5">
        <f t="shared" si="109"/>
        <v>339822.79608000966</v>
      </c>
      <c r="AE103" s="5">
        <f t="shared" si="110"/>
        <v>-3398.2279608000968</v>
      </c>
      <c r="AF103" s="5">
        <f t="shared" si="110"/>
        <v>-37379.442915762265</v>
      </c>
      <c r="AG103" s="5">
        <f t="shared" ref="AG103:AG106" si="119">-U103*M103</f>
        <v>-14612.671814616973</v>
      </c>
      <c r="AH103" s="5">
        <f t="shared" si="111"/>
        <v>284432.4533888303</v>
      </c>
      <c r="AI103" s="42">
        <f>-M103*($W102*N103-$W101*N102)/1000</f>
        <v>0</v>
      </c>
      <c r="AJ103" s="42">
        <f t="shared" ref="AJ103:AJ104" si="120">$D$6*SUM(Y103:Z103,AD103:AE103)</f>
        <v>33003.826742425576</v>
      </c>
      <c r="AK103" s="42">
        <f>SUM(AH103:AJ103)</f>
        <v>317436.28013125586</v>
      </c>
      <c r="AL103" s="48" t="s">
        <v>59</v>
      </c>
      <c r="AM103" s="54">
        <f>AK128/AD128</f>
        <v>0.862857273157835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357463.22355604806</v>
      </c>
      <c r="K104" s="11">
        <f t="shared" si="115"/>
        <v>3574.6322355604807</v>
      </c>
      <c r="L104" s="24">
        <f t="shared" ref="L104:L121" si="121">$C$111</f>
        <v>39319.834671278782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 H'!$B$392:$AV$512, 13)</f>
        <v>26.972283117753438</v>
      </c>
      <c r="S104" s="46">
        <f>VLOOKUP(I104, '[1]Lapse Rates'!$A$4:$F$24, 6)</f>
        <v>9.1335750000000001E-4</v>
      </c>
      <c r="T104" s="33">
        <f t="shared" si="116"/>
        <v>0.95065107033794627</v>
      </c>
      <c r="U104" s="33">
        <f t="shared" ref="U104:U121" si="122">T104*R104/1000</f>
        <v>2.5641229815350424E-2</v>
      </c>
      <c r="V104" s="39">
        <f t="shared" si="117"/>
        <v>8.6828428497619074E-4</v>
      </c>
      <c r="W104" s="32">
        <f t="shared" ref="W104:W121" si="123">T104-SUM(U104:V104)</f>
        <v>0.92414155623761962</v>
      </c>
      <c r="X104" s="32"/>
      <c r="Y104" s="5">
        <f t="shared" si="118"/>
        <v>0</v>
      </c>
      <c r="Z104" s="5">
        <f t="shared" si="118"/>
        <v>5.7250964343855104</v>
      </c>
      <c r="AA104" s="5">
        <f t="shared" ref="AA104:AA121" si="124">O104*W104</f>
        <v>0</v>
      </c>
      <c r="AB104" s="5">
        <f t="shared" si="108"/>
        <v>5.5654484527142545</v>
      </c>
      <c r="AC104" s="32"/>
      <c r="AD104" s="5">
        <f t="shared" si="109"/>
        <v>330346.61971480236</v>
      </c>
      <c r="AE104" s="5">
        <f t="shared" si="110"/>
        <v>-3303.4661971480241</v>
      </c>
      <c r="AF104" s="5">
        <f>-$W104*L104</f>
        <v>-36337.093204121484</v>
      </c>
      <c r="AG104" s="5">
        <f t="shared" si="119"/>
        <v>-15441.89219046867</v>
      </c>
      <c r="AH104" s="5">
        <f t="shared" si="111"/>
        <v>275264.16812306416</v>
      </c>
      <c r="AI104" s="42">
        <f>-M104*($W103*N104-$W102*N103)/1000</f>
        <v>0</v>
      </c>
      <c r="AJ104" s="42">
        <f t="shared" si="120"/>
        <v>32083.49499204211</v>
      </c>
      <c r="AK104" s="42">
        <f t="shared" ref="AK104:AK111" si="125">SUM(AH104:AJ104)</f>
        <v>307347.66311510629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357463.22355604806</v>
      </c>
      <c r="K105" s="11">
        <f t="shared" si="115"/>
        <v>3574.6322355604807</v>
      </c>
      <c r="L105" s="24">
        <f t="shared" si="121"/>
        <v>39319.834671278782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 H'!$B$392:$AV$512, 13)</f>
        <v>29.186339231407146</v>
      </c>
      <c r="S105" s="46">
        <f>VLOOKUP(I105, '[1]Lapse Rates'!$A$4:$F$24, 6)</f>
        <v>8.7679360000000005E-4</v>
      </c>
      <c r="T105" s="33">
        <f t="shared" si="116"/>
        <v>0.92414155623761962</v>
      </c>
      <c r="U105" s="33">
        <f t="shared" si="122"/>
        <v>2.697230895819169E-2</v>
      </c>
      <c r="V105" s="39">
        <f t="shared" si="117"/>
        <v>8.1028140200318502E-4</v>
      </c>
      <c r="W105" s="32">
        <f t="shared" si="123"/>
        <v>0.8963589658774247</v>
      </c>
      <c r="X105" s="32"/>
      <c r="Y105" s="5">
        <f>AA104</f>
        <v>0</v>
      </c>
      <c r="Z105" s="5">
        <f t="shared" si="118"/>
        <v>5.5654484527142545</v>
      </c>
      <c r="AA105" s="5">
        <f t="shared" si="124"/>
        <v>0</v>
      </c>
      <c r="AB105" s="5">
        <f t="shared" si="108"/>
        <v>5.3981336366139558</v>
      </c>
      <c r="AC105" s="32"/>
      <c r="AD105" s="5">
        <f>$W105*J105</f>
        <v>320415.36540590989</v>
      </c>
      <c r="AE105" s="5">
        <f t="shared" si="110"/>
        <v>-3204.1536540590992</v>
      </c>
      <c r="AF105" s="5">
        <f t="shared" si="110"/>
        <v>-35244.686344418762</v>
      </c>
      <c r="AG105" s="5">
        <f t="shared" si="119"/>
        <v>-16243.506651582824</v>
      </c>
      <c r="AH105" s="5">
        <f t="shared" si="111"/>
        <v>265723.01875584916</v>
      </c>
      <c r="AI105" s="42">
        <f t="shared" ref="AI105:AI121" si="127">-M105*($W104*N105-$W103*N104)/1000</f>
        <v>0</v>
      </c>
      <c r="AJ105" s="42">
        <f>$D$6*SUM(Y105:Z105,AD105:AE105)</f>
        <v>31118.965843349775</v>
      </c>
      <c r="AK105" s="42">
        <f t="shared" si="125"/>
        <v>296841.98459919891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357463.22355604806</v>
      </c>
      <c r="K106" s="11">
        <f t="shared" si="115"/>
        <v>3574.6322355604807</v>
      </c>
      <c r="L106" s="24">
        <f t="shared" si="121"/>
        <v>39319.834671278782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 H'!$B$392:$AV$512, 13)</f>
        <v>31.659650339605371</v>
      </c>
      <c r="S106" s="46">
        <f>VLOOKUP(I106, '[1]Lapse Rates'!$A$4:$F$24, 6)</f>
        <v>8.7786349999999995E-4</v>
      </c>
      <c r="T106" s="33">
        <f>W105</f>
        <v>0.8963589658774247</v>
      </c>
      <c r="U106" s="33">
        <f t="shared" si="122"/>
        <v>2.8378411438449529E-2</v>
      </c>
      <c r="V106" s="39">
        <f t="shared" si="117"/>
        <v>7.8688081904153653E-4</v>
      </c>
      <c r="W106" s="32">
        <f t="shared" si="123"/>
        <v>0.8671936736199336</v>
      </c>
      <c r="X106" s="32"/>
      <c r="Y106" s="5">
        <f t="shared" ref="Y106:Z121" si="128">AA105</f>
        <v>0</v>
      </c>
      <c r="Z106" s="5">
        <f t="shared" si="118"/>
        <v>5.3981336366139558</v>
      </c>
      <c r="AA106" s="5">
        <f t="shared" si="124"/>
        <v>0</v>
      </c>
      <c r="AB106" s="5">
        <f t="shared" si="108"/>
        <v>5.2224917887045903</v>
      </c>
      <c r="AC106" s="32"/>
      <c r="AD106" s="5">
        <f t="shared" ref="AD106:AD120" si="129">$W106*J106</f>
        <v>309989.84601959289</v>
      </c>
      <c r="AE106" s="5">
        <f t="shared" si="110"/>
        <v>-3099.8984601959291</v>
      </c>
      <c r="AF106" s="5">
        <f t="shared" si="110"/>
        <v>-34097.911874714679</v>
      </c>
      <c r="AG106" s="5">
        <f t="shared" si="119"/>
        <v>-17090.302342166022</v>
      </c>
      <c r="AH106" s="5">
        <f t="shared" si="111"/>
        <v>255701.73334251629</v>
      </c>
      <c r="AI106" s="42">
        <f t="shared" si="127"/>
        <v>0</v>
      </c>
      <c r="AJ106" s="42">
        <f t="shared" ref="AJ106:AJ121" si="130">$D$6*SUM(Y106:Z106,AD106:AE106)</f>
        <v>30106.433412486596</v>
      </c>
      <c r="AK106" s="42">
        <f t="shared" si="125"/>
        <v>285808.16675500287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357463.22355604806</v>
      </c>
      <c r="K107" s="11">
        <f t="shared" si="115"/>
        <v>3574.6322355604807</v>
      </c>
      <c r="L107" s="24">
        <f t="shared" si="121"/>
        <v>39319.834671278782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 H'!$B$392:$AV$512, 13)</f>
        <v>34.426226553579426</v>
      </c>
      <c r="S107" s="46">
        <f>VLOOKUP(I107, '[1]Lapse Rates'!$A$4:$F$24, 6)</f>
        <v>8.7081910000000003E-4</v>
      </c>
      <c r="T107" s="33">
        <f t="shared" ref="T107:T121" si="131">W106</f>
        <v>0.8671936736199336</v>
      </c>
      <c r="U107" s="33">
        <f t="shared" si="122"/>
        <v>2.9854205873870648E-2</v>
      </c>
      <c r="V107" s="39">
        <f t="shared" si="117"/>
        <v>7.5516881438740437E-4</v>
      </c>
      <c r="W107" s="32">
        <f t="shared" si="123"/>
        <v>0.83658429893167552</v>
      </c>
      <c r="X107" s="32"/>
      <c r="Y107" s="5">
        <f t="shared" si="128"/>
        <v>0</v>
      </c>
      <c r="Z107" s="5">
        <f t="shared" si="118"/>
        <v>5.2224917887045903</v>
      </c>
      <c r="AA107" s="5">
        <f t="shared" si="124"/>
        <v>0</v>
      </c>
      <c r="AB107" s="5">
        <f t="shared" si="108"/>
        <v>5.0381532576132404</v>
      </c>
      <c r="AC107" s="32"/>
      <c r="AD107" s="5">
        <f t="shared" si="129"/>
        <v>299048.12027249328</v>
      </c>
      <c r="AE107" s="5">
        <f t="shared" si="110"/>
        <v>-2990.4812027249327</v>
      </c>
      <c r="AF107" s="5">
        <f t="shared" si="110"/>
        <v>-32894.356322581145</v>
      </c>
      <c r="AG107" s="5">
        <f>-U107*M107</f>
        <v>-17979.068549215248</v>
      </c>
      <c r="AH107" s="5">
        <f t="shared" si="111"/>
        <v>245184.214197972</v>
      </c>
      <c r="AI107" s="42">
        <f t="shared" si="127"/>
        <v>0</v>
      </c>
      <c r="AJ107" s="42">
        <f t="shared" si="130"/>
        <v>29043.766719188749</v>
      </c>
      <c r="AK107" s="42">
        <f t="shared" si="125"/>
        <v>274227.98091716075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357463.22355604806</v>
      </c>
      <c r="K108" s="11">
        <f t="shared" si="115"/>
        <v>3574.6322355604807</v>
      </c>
      <c r="L108" s="24">
        <f t="shared" si="121"/>
        <v>39319.834671278782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 H'!$B$392:$AV$512, 13)</f>
        <v>37.574261748928279</v>
      </c>
      <c r="S108" s="46">
        <f>VLOOKUP(I108, '[1]Lapse Rates'!$A$4:$F$24, 6)</f>
        <v>7.8743759999999998E-4</v>
      </c>
      <c r="T108" s="33">
        <f t="shared" si="131"/>
        <v>0.83658429893167552</v>
      </c>
      <c r="U108" s="33">
        <f t="shared" si="122"/>
        <v>3.1434037423102433E-2</v>
      </c>
      <c r="V108" s="39">
        <f t="shared" si="117"/>
        <v>6.5875793254844108E-4</v>
      </c>
      <c r="W108" s="32">
        <f t="shared" si="123"/>
        <v>0.80449150357602461</v>
      </c>
      <c r="X108" s="32"/>
      <c r="Y108" s="5">
        <f t="shared" si="128"/>
        <v>0</v>
      </c>
      <c r="Z108" s="5">
        <f t="shared" si="118"/>
        <v>5.0381532576132404</v>
      </c>
      <c r="AA108" s="5">
        <f t="shared" si="124"/>
        <v>0</v>
      </c>
      <c r="AB108" s="5">
        <f t="shared" si="108"/>
        <v>4.8448811370708569</v>
      </c>
      <c r="AC108" s="32"/>
      <c r="AD108" s="5">
        <f t="shared" si="129"/>
        <v>287576.12619173771</v>
      </c>
      <c r="AE108" s="5">
        <f t="shared" si="110"/>
        <v>-2875.7612619173774</v>
      </c>
      <c r="AF108" s="5">
        <f t="shared" si="110"/>
        <v>-31632.47291505777</v>
      </c>
      <c r="AG108" s="5">
        <f t="shared" ref="AG108:AG121" si="132">-U108*M108</f>
        <v>-18930.488923277557</v>
      </c>
      <c r="AH108" s="5">
        <f t="shared" si="111"/>
        <v>234137.40309148503</v>
      </c>
      <c r="AI108" s="42">
        <f t="shared" si="127"/>
        <v>0</v>
      </c>
      <c r="AJ108" s="42">
        <f t="shared" si="130"/>
        <v>27929.600042449951</v>
      </c>
      <c r="AK108" s="42">
        <f t="shared" si="125"/>
        <v>262067.00313393498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357463.22355604806</v>
      </c>
      <c r="K109" s="11">
        <f t="shared" si="115"/>
        <v>3574.6322355604807</v>
      </c>
      <c r="L109" s="24">
        <f t="shared" si="121"/>
        <v>39319.834671278782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 H'!$B$392:$AV$512, 13)</f>
        <v>41.18112145035937</v>
      </c>
      <c r="S109" s="46">
        <f>VLOOKUP(I109, '[1]Lapse Rates'!$A$4:$F$24, 6)</f>
        <v>7.0183349999999997E-4</v>
      </c>
      <c r="T109" s="33">
        <f t="shared" si="131"/>
        <v>0.80449150357602461</v>
      </c>
      <c r="U109" s="33">
        <f t="shared" si="122"/>
        <v>3.3129862314546489E-2</v>
      </c>
      <c r="V109" s="39">
        <f t="shared" si="117"/>
        <v>5.6461908767502385E-4</v>
      </c>
      <c r="W109" s="32">
        <f t="shared" si="123"/>
        <v>0.77079702217380308</v>
      </c>
      <c r="X109" s="32"/>
      <c r="Y109" s="5">
        <f t="shared" si="128"/>
        <v>0</v>
      </c>
      <c r="Z109" s="5">
        <f t="shared" si="118"/>
        <v>4.8448811370708569</v>
      </c>
      <c r="AA109" s="5">
        <f t="shared" si="124"/>
        <v>0</v>
      </c>
      <c r="AB109" s="5">
        <f t="shared" si="108"/>
        <v>4.6419631986670726</v>
      </c>
      <c r="AC109" s="32"/>
      <c r="AD109" s="5">
        <f t="shared" si="129"/>
        <v>275531.58825365029</v>
      </c>
      <c r="AE109" s="5">
        <f t="shared" si="110"/>
        <v>-2755.3158825365031</v>
      </c>
      <c r="AF109" s="5">
        <f t="shared" si="110"/>
        <v>-30307.611476987942</v>
      </c>
      <c r="AG109" s="5">
        <f t="shared" si="132"/>
        <v>-19951.763851827018</v>
      </c>
      <c r="AH109" s="5">
        <f t="shared" si="111"/>
        <v>222516.89704229881</v>
      </c>
      <c r="AI109" s="42">
        <f t="shared" si="127"/>
        <v>0</v>
      </c>
      <c r="AJ109" s="42">
        <f t="shared" si="130"/>
        <v>26759.82760244581</v>
      </c>
      <c r="AK109" s="42">
        <f t="shared" si="125"/>
        <v>249276.72464474462</v>
      </c>
    </row>
    <row r="110" spans="1:39" ht="15" x14ac:dyDescent="0.2">
      <c r="A110" s="12"/>
      <c r="B110" s="13">
        <v>1</v>
      </c>
      <c r="C110" s="10">
        <f>$H$100*0.14+$B$113</f>
        <v>50043.731377960226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357463.22355604806</v>
      </c>
      <c r="K110" s="11">
        <f t="shared" si="115"/>
        <v>3574.6322355604807</v>
      </c>
      <c r="L110" s="24">
        <f t="shared" si="121"/>
        <v>39319.834671278782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 H'!$B$392:$AV$512, 13)</f>
        <v>45.312576295883218</v>
      </c>
      <c r="S110" s="46">
        <f>VLOOKUP(I110, '[1]Lapse Rates'!$A$4:$F$24, 6)</f>
        <v>6.5742610000000005E-4</v>
      </c>
      <c r="T110" s="33">
        <f t="shared" si="131"/>
        <v>0.77079702217380308</v>
      </c>
      <c r="U110" s="33">
        <f t="shared" si="122"/>
        <v>3.4926798875890043E-2</v>
      </c>
      <c r="V110" s="39">
        <f t="shared" si="117"/>
        <v>5.0674208017933693E-4</v>
      </c>
      <c r="W110" s="32">
        <f t="shared" si="123"/>
        <v>0.73536348121773365</v>
      </c>
      <c r="X110" s="32"/>
      <c r="Y110" s="5">
        <f t="shared" si="128"/>
        <v>0</v>
      </c>
      <c r="Z110" s="5">
        <f t="shared" si="118"/>
        <v>4.6419631986670726</v>
      </c>
      <c r="AA110" s="5">
        <f t="shared" si="124"/>
        <v>0</v>
      </c>
      <c r="AB110" s="5">
        <f t="shared" si="108"/>
        <v>4.4285721393027453</v>
      </c>
      <c r="AC110" s="32"/>
      <c r="AD110" s="5">
        <f t="shared" si="129"/>
        <v>262865.4004814885</v>
      </c>
      <c r="AE110" s="5">
        <f t="shared" si="110"/>
        <v>-2628.654004814885</v>
      </c>
      <c r="AF110" s="5">
        <f t="shared" si="110"/>
        <v>-28914.370504777307</v>
      </c>
      <c r="AG110" s="5">
        <f t="shared" si="132"/>
        <v>-21033.931160228385</v>
      </c>
      <c r="AH110" s="5">
        <f t="shared" si="111"/>
        <v>210288.44481166793</v>
      </c>
      <c r="AI110" s="42">
        <f t="shared" si="127"/>
        <v>0</v>
      </c>
      <c r="AJ110" s="42">
        <f t="shared" si="130"/>
        <v>25529.68020595147</v>
      </c>
      <c r="AK110" s="42">
        <f t="shared" si="125"/>
        <v>235818.1250176194</v>
      </c>
    </row>
    <row r="111" spans="1:39" ht="15" x14ac:dyDescent="0.2">
      <c r="A111" s="12"/>
      <c r="B111" s="70" t="s">
        <v>49</v>
      </c>
      <c r="C111" s="10">
        <f>$H$100*0.11+$B$113</f>
        <v>39319.834671278782</v>
      </c>
      <c r="D111" s="1"/>
      <c r="E111" s="1"/>
      <c r="F111" s="1"/>
      <c r="I111" s="2">
        <f t="shared" si="113"/>
        <v>10</v>
      </c>
      <c r="J111" s="11">
        <f t="shared" si="114"/>
        <v>357463.22355604806</v>
      </c>
      <c r="K111" s="11">
        <f t="shared" si="115"/>
        <v>3574.6322355604807</v>
      </c>
      <c r="L111" s="24">
        <f t="shared" si="121"/>
        <v>39319.834671278782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 H'!$B$392:$AV$512, 13)</f>
        <v>50.210441359524928</v>
      </c>
      <c r="S111" s="46">
        <f>VLOOKUP(I111, '[1]Lapse Rates'!$A$4:$F$24, 6)</f>
        <v>5.9033320000000003E-4</v>
      </c>
      <c r="T111" s="33">
        <f t="shared" si="131"/>
        <v>0.73536348121773365</v>
      </c>
      <c r="U111" s="33">
        <f t="shared" si="122"/>
        <v>3.6922924951619127E-2</v>
      </c>
      <c r="V111" s="39">
        <f t="shared" si="117"/>
        <v>4.3410947703040461E-4</v>
      </c>
      <c r="W111" s="32">
        <f t="shared" si="123"/>
        <v>0.69800644678908408</v>
      </c>
      <c r="X111" s="32"/>
      <c r="Y111" s="5">
        <f t="shared" si="128"/>
        <v>0</v>
      </c>
      <c r="Z111" s="5">
        <f t="shared" si="118"/>
        <v>4.4285721393027453</v>
      </c>
      <c r="AA111" s="5">
        <f t="shared" si="124"/>
        <v>0</v>
      </c>
      <c r="AB111" s="5">
        <f t="shared" si="108"/>
        <v>4.2035972444334329</v>
      </c>
      <c r="AC111" s="32"/>
      <c r="AD111" s="5">
        <f t="shared" si="129"/>
        <v>249511.63453212913</v>
      </c>
      <c r="AE111" s="5">
        <f t="shared" si="110"/>
        <v>-2495.1163453212912</v>
      </c>
      <c r="AF111" s="5">
        <f t="shared" si="110"/>
        <v>-27445.498087233536</v>
      </c>
      <c r="AG111" s="5">
        <f t="shared" si="132"/>
        <v>-22236.056170688636</v>
      </c>
      <c r="AH111" s="5">
        <f>SUM(AD111:AG111)</f>
        <v>197334.96392888564</v>
      </c>
      <c r="AI111" s="42">
        <f t="shared" si="127"/>
        <v>0</v>
      </c>
      <c r="AJ111" s="42">
        <f t="shared" si="130"/>
        <v>24232.754877052714</v>
      </c>
      <c r="AK111" s="42">
        <f t="shared" si="125"/>
        <v>221567.71880593835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357463.22355604806</v>
      </c>
      <c r="K112" s="11">
        <f t="shared" si="115"/>
        <v>3574.6322355604807</v>
      </c>
      <c r="L112" s="24">
        <f t="shared" si="121"/>
        <v>39319.834671278782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 H'!$B$392:$AV$512, 13)</f>
        <v>55.810007171578754</v>
      </c>
      <c r="S112" s="46">
        <f>VLOOKUP(I112, '[1]Lapse Rates'!$A$4:$F$24, 6)</f>
        <v>5.0522920000000001E-4</v>
      </c>
      <c r="T112" s="33">
        <f t="shared" si="131"/>
        <v>0.69800644678908408</v>
      </c>
      <c r="U112" s="33">
        <f t="shared" si="122"/>
        <v>3.8955744801106987E-2</v>
      </c>
      <c r="V112" s="39">
        <f t="shared" si="117"/>
        <v>3.5265323870609154E-4</v>
      </c>
      <c r="W112" s="32">
        <f t="shared" si="123"/>
        <v>0.65869804874927096</v>
      </c>
      <c r="X112" s="31"/>
      <c r="Y112" s="5">
        <f t="shared" si="128"/>
        <v>0</v>
      </c>
      <c r="Z112" s="5">
        <f t="shared" si="118"/>
        <v>4.2035972444334329</v>
      </c>
      <c r="AA112" s="5">
        <f t="shared" si="124"/>
        <v>0</v>
      </c>
      <c r="AB112" s="5">
        <f t="shared" si="108"/>
        <v>3.9668706720022469</v>
      </c>
      <c r="AC112" s="32"/>
      <c r="AD112" s="5">
        <f t="shared" si="129"/>
        <v>235460.3278559933</v>
      </c>
      <c r="AE112" s="5">
        <f t="shared" si="110"/>
        <v>-2354.6032785599327</v>
      </c>
      <c r="AF112" s="5">
        <f t="shared" si="110"/>
        <v>-25899.898375115266</v>
      </c>
      <c r="AG112" s="5">
        <f t="shared" si="132"/>
        <v>-23460.279235825859</v>
      </c>
      <c r="AH112" s="5">
        <f t="shared" ref="AH112:AH121" si="133">SUM(AD112:AG112)</f>
        <v>183745.54696649226</v>
      </c>
      <c r="AI112" s="42">
        <f t="shared" si="127"/>
        <v>0</v>
      </c>
      <c r="AJ112" s="42">
        <f t="shared" si="130"/>
        <v>22868.083953935893</v>
      </c>
      <c r="AK112" s="42">
        <f t="shared" ref="AK112:AK121" si="134">SUM(AH112:AJ112)</f>
        <v>206613.63092042814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113"/>
        <v>12</v>
      </c>
      <c r="J113" s="11">
        <f t="shared" si="114"/>
        <v>357463.22355604806</v>
      </c>
      <c r="K113" s="11">
        <f t="shared" si="115"/>
        <v>3574.6322355604807</v>
      </c>
      <c r="L113" s="24">
        <f t="shared" si="121"/>
        <v>39319.834671278782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 H'!$B$392:$AV$512, 13)</f>
        <v>62.180689942506369</v>
      </c>
      <c r="S113" s="46">
        <f>VLOOKUP(I113, '[1]Lapse Rates'!$A$4:$F$24, 6)</f>
        <v>4.8306569999999999E-4</v>
      </c>
      <c r="T113" s="33">
        <f t="shared" si="131"/>
        <v>0.65869804874927096</v>
      </c>
      <c r="U113" s="33">
        <f t="shared" si="122"/>
        <v>4.0958299135012359E-2</v>
      </c>
      <c r="V113" s="39">
        <f t="shared" si="117"/>
        <v>3.1819443400770071E-4</v>
      </c>
      <c r="W113" s="32">
        <f t="shared" si="123"/>
        <v>0.61742155518025088</v>
      </c>
      <c r="X113" s="31"/>
      <c r="Y113" s="5">
        <f t="shared" si="128"/>
        <v>0</v>
      </c>
      <c r="Z113" s="5">
        <f t="shared" si="118"/>
        <v>3.9668706720022469</v>
      </c>
      <c r="AA113" s="5">
        <f t="shared" si="124"/>
        <v>0</v>
      </c>
      <c r="AB113" s="5">
        <f t="shared" si="108"/>
        <v>3.7182916575464731</v>
      </c>
      <c r="AC113" s="32"/>
      <c r="AD113" s="5">
        <f t="shared" si="129"/>
        <v>220705.4994077209</v>
      </c>
      <c r="AE113" s="5">
        <f t="shared" si="110"/>
        <v>-2207.0549940772089</v>
      </c>
      <c r="AF113" s="5">
        <f t="shared" si="110"/>
        <v>-24276.913472171294</v>
      </c>
      <c r="AG113" s="5">
        <f t="shared" si="132"/>
        <v>-24666.275529779359</v>
      </c>
      <c r="AH113" s="5">
        <f t="shared" si="133"/>
        <v>169555.25541169304</v>
      </c>
      <c r="AI113" s="42">
        <f t="shared" si="127"/>
        <v>0</v>
      </c>
      <c r="AJ113" s="42">
        <f t="shared" si="130"/>
        <v>21435.08654699137</v>
      </c>
      <c r="AK113" s="42">
        <f t="shared" si="134"/>
        <v>190990.34195868441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357463.22355604806</v>
      </c>
      <c r="K114" s="11">
        <f t="shared" si="115"/>
        <v>3574.6322355604807</v>
      </c>
      <c r="L114" s="24">
        <f t="shared" si="121"/>
        <v>39319.834671278782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 H'!$B$392:$AV$512, 13)</f>
        <v>69.47161056387003</v>
      </c>
      <c r="S114" s="46">
        <f>VLOOKUP(I114, '[1]Lapse Rates'!$A$4:$F$24, 6)</f>
        <v>4.5965829999999999E-4</v>
      </c>
      <c r="T114" s="33">
        <f t="shared" si="131"/>
        <v>0.61742155518025088</v>
      </c>
      <c r="U114" s="33">
        <f t="shared" si="122"/>
        <v>4.2893269835221383E-2</v>
      </c>
      <c r="V114" s="39">
        <f t="shared" si="117"/>
        <v>2.8380294243751029E-4</v>
      </c>
      <c r="W114" s="32">
        <f t="shared" si="123"/>
        <v>0.57424448240259196</v>
      </c>
      <c r="X114" s="31"/>
      <c r="Y114" s="5">
        <f t="shared" si="128"/>
        <v>0</v>
      </c>
      <c r="Z114" s="5">
        <f t="shared" si="118"/>
        <v>3.7182916575464731</v>
      </c>
      <c r="AA114" s="5">
        <f t="shared" si="124"/>
        <v>0</v>
      </c>
      <c r="AB114" s="5">
        <f t="shared" si="108"/>
        <v>3.4582668039283053</v>
      </c>
      <c r="AC114" s="32"/>
      <c r="AD114" s="5">
        <f t="shared" si="129"/>
        <v>205271.28378890484</v>
      </c>
      <c r="AE114" s="5">
        <f t="shared" si="110"/>
        <v>-2052.7128378890484</v>
      </c>
      <c r="AF114" s="5">
        <f t="shared" si="110"/>
        <v>-22579.198108963974</v>
      </c>
      <c r="AG114" s="5">
        <f t="shared" si="132"/>
        <v>-25831.570999595537</v>
      </c>
      <c r="AH114" s="5">
        <f t="shared" si="133"/>
        <v>154807.80184245631</v>
      </c>
      <c r="AI114" s="42">
        <f t="shared" si="127"/>
        <v>0</v>
      </c>
      <c r="AJ114" s="42">
        <f t="shared" si="130"/>
        <v>19936.106574706253</v>
      </c>
      <c r="AK114" s="42">
        <f t="shared" si="134"/>
        <v>174743.90841716254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357463.22355604806</v>
      </c>
      <c r="K115" s="11">
        <f t="shared" si="115"/>
        <v>3574.6322355604807</v>
      </c>
      <c r="L115" s="24">
        <f t="shared" si="121"/>
        <v>39319.834671278782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 H'!$B$392:$AV$512, 13)</f>
        <v>77.521458929872736</v>
      </c>
      <c r="S115" s="46">
        <f>VLOOKUP(I115, '[1]Lapse Rates'!$A$4:$F$24, 6)</f>
        <v>3.6747819999999998E-4</v>
      </c>
      <c r="T115" s="33">
        <f t="shared" si="131"/>
        <v>0.57424448240259196</v>
      </c>
      <c r="U115" s="33">
        <f t="shared" si="122"/>
        <v>4.4516270058278559E-2</v>
      </c>
      <c r="V115" s="39">
        <f t="shared" si="117"/>
        <v>2.1102232875323617E-4</v>
      </c>
      <c r="W115" s="32">
        <f t="shared" si="123"/>
        <v>0.52951719001556019</v>
      </c>
      <c r="X115" s="31"/>
      <c r="Y115" s="5">
        <f t="shared" si="128"/>
        <v>0</v>
      </c>
      <c r="Z115" s="5">
        <f t="shared" si="118"/>
        <v>3.4582668039283053</v>
      </c>
      <c r="AA115" s="5">
        <f t="shared" si="124"/>
        <v>0</v>
      </c>
      <c r="AB115" s="5">
        <f t="shared" si="108"/>
        <v>3.1889060782588081</v>
      </c>
      <c r="AC115" s="32"/>
      <c r="AD115" s="5">
        <f t="shared" si="129"/>
        <v>189282.92167130258</v>
      </c>
      <c r="AE115" s="5">
        <f t="shared" si="110"/>
        <v>-1892.8292167130257</v>
      </c>
      <c r="AF115" s="5">
        <f t="shared" si="110"/>
        <v>-20820.528367011939</v>
      </c>
      <c r="AG115" s="5">
        <f t="shared" si="132"/>
        <v>-26808.98880092704</v>
      </c>
      <c r="AH115" s="5">
        <f t="shared" si="133"/>
        <v>139760.57528665059</v>
      </c>
      <c r="AI115" s="42">
        <f t="shared" si="127"/>
        <v>0</v>
      </c>
      <c r="AJ115" s="42">
        <f t="shared" si="130"/>
        <v>18383.307325768703</v>
      </c>
      <c r="AK115" s="42">
        <f t="shared" si="134"/>
        <v>158143.88261241929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357463.22355604806</v>
      </c>
      <c r="K116" s="11">
        <f t="shared" si="115"/>
        <v>3574.6322355604807</v>
      </c>
      <c r="L116" s="24">
        <f t="shared" si="121"/>
        <v>39319.834671278782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 H'!$B$392:$AV$512, 13)</f>
        <v>86.362074098038718</v>
      </c>
      <c r="S116" s="46">
        <f>VLOOKUP(I116, '[1]Lapse Rates'!$A$4:$F$24, 6)</f>
        <v>3.9775519999999998E-4</v>
      </c>
      <c r="T116" s="33">
        <f t="shared" si="131"/>
        <v>0.52951719001556019</v>
      </c>
      <c r="U116" s="33">
        <f t="shared" si="122"/>
        <v>4.573020280030906E-2</v>
      </c>
      <c r="V116" s="39">
        <f t="shared" si="117"/>
        <v>2.1061821581807712E-4</v>
      </c>
      <c r="W116" s="32">
        <f t="shared" si="123"/>
        <v>0.48357636899943307</v>
      </c>
      <c r="X116" s="31"/>
      <c r="Y116" s="5">
        <f t="shared" si="128"/>
        <v>0</v>
      </c>
      <c r="Z116" s="5">
        <f t="shared" si="118"/>
        <v>3.1889060782588081</v>
      </c>
      <c r="AA116" s="5">
        <f t="shared" si="124"/>
        <v>0</v>
      </c>
      <c r="AB116" s="5">
        <f t="shared" si="108"/>
        <v>2.9122371312615956</v>
      </c>
      <c r="AC116" s="32"/>
      <c r="AD116" s="5">
        <f t="shared" si="129"/>
        <v>172860.76769806634</v>
      </c>
      <c r="AE116" s="5">
        <f t="shared" si="110"/>
        <v>-1728.6076769806634</v>
      </c>
      <c r="AF116" s="5">
        <f t="shared" si="110"/>
        <v>-19014.142879995012</v>
      </c>
      <c r="AG116" s="5">
        <f t="shared" si="132"/>
        <v>-27540.054302227323</v>
      </c>
      <c r="AH116" s="5">
        <f t="shared" si="133"/>
        <v>124577.96283886333</v>
      </c>
      <c r="AI116" s="42">
        <f t="shared" si="127"/>
        <v>0</v>
      </c>
      <c r="AJ116" s="42">
        <f t="shared" si="130"/>
        <v>16788.377729754782</v>
      </c>
      <c r="AK116" s="42">
        <f t="shared" si="134"/>
        <v>141366.34056861812</v>
      </c>
    </row>
    <row r="117" spans="1:37" ht="15" x14ac:dyDescent="0.2">
      <c r="I117" s="2">
        <f t="shared" si="113"/>
        <v>16</v>
      </c>
      <c r="J117" s="11">
        <f t="shared" si="114"/>
        <v>357463.22355604806</v>
      </c>
      <c r="K117" s="11">
        <f t="shared" si="115"/>
        <v>3574.6322355604807</v>
      </c>
      <c r="L117" s="24">
        <f t="shared" si="121"/>
        <v>39319.834671278782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 H'!$B$392:$AV$512, 13)</f>
        <v>95.86647511342332</v>
      </c>
      <c r="S117" s="46">
        <f>VLOOKUP(I117, '[1]Lapse Rates'!$A$4:$F$24, 6)</f>
        <v>2.516404E-4</v>
      </c>
      <c r="T117" s="33">
        <f t="shared" si="131"/>
        <v>0.48357636899943307</v>
      </c>
      <c r="U117" s="33">
        <f t="shared" si="122"/>
        <v>4.6358761944123764E-2</v>
      </c>
      <c r="V117" s="39">
        <f t="shared" si="117"/>
        <v>1.2168735092556494E-4</v>
      </c>
      <c r="W117" s="32">
        <f t="shared" si="123"/>
        <v>0.43709591970438377</v>
      </c>
      <c r="X117" s="31"/>
      <c r="Y117" s="5">
        <f t="shared" si="128"/>
        <v>0</v>
      </c>
      <c r="Z117" s="5">
        <f t="shared" si="118"/>
        <v>2.9122371312615956</v>
      </c>
      <c r="AA117" s="5">
        <f t="shared" si="124"/>
        <v>0</v>
      </c>
      <c r="AB117" s="5">
        <f t="shared" si="108"/>
        <v>2.6323183862765132</v>
      </c>
      <c r="AC117" s="32"/>
      <c r="AD117" s="5">
        <f t="shared" si="129"/>
        <v>156245.71646072456</v>
      </c>
      <c r="AE117" s="5">
        <f t="shared" si="110"/>
        <v>-1562.4571646072457</v>
      </c>
      <c r="AF117" s="5">
        <f t="shared" si="110"/>
        <v>-17186.539298266915</v>
      </c>
      <c r="AG117" s="5">
        <f t="shared" si="132"/>
        <v>-27918.59084684771</v>
      </c>
      <c r="AH117" s="5">
        <f t="shared" si="133"/>
        <v>109578.12915100271</v>
      </c>
      <c r="AI117" s="42">
        <f t="shared" si="127"/>
        <v>0</v>
      </c>
      <c r="AJ117" s="42">
        <f t="shared" si="130"/>
        <v>15174.713427411687</v>
      </c>
      <c r="AK117" s="42">
        <f t="shared" si="134"/>
        <v>124752.84257841439</v>
      </c>
    </row>
    <row r="118" spans="1:37" ht="15" x14ac:dyDescent="0.2">
      <c r="I118" s="2">
        <f t="shared" si="113"/>
        <v>17</v>
      </c>
      <c r="J118" s="11">
        <f t="shared" si="114"/>
        <v>357463.22355604806</v>
      </c>
      <c r="K118" s="11">
        <f t="shared" si="115"/>
        <v>3574.6322355604807</v>
      </c>
      <c r="L118" s="24">
        <f t="shared" si="121"/>
        <v>39319.834671278782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 H'!$B$392:$AV$512, 13)</f>
        <v>106.16491558200622</v>
      </c>
      <c r="S118" s="46">
        <f>VLOOKUP(I118, '[1]Lapse Rates'!$A$4:$F$24, 6)</f>
        <v>2.7508159999999998E-4</v>
      </c>
      <c r="T118" s="33">
        <f t="shared" si="131"/>
        <v>0.43709591970438377</v>
      </c>
      <c r="U118" s="33">
        <f t="shared" si="122"/>
        <v>4.6404251416655273E-2</v>
      </c>
      <c r="V118" s="39">
        <f t="shared" si="117"/>
        <v>1.2023704494575341E-4</v>
      </c>
      <c r="W118" s="32">
        <f t="shared" si="123"/>
        <v>0.39057143124278276</v>
      </c>
      <c r="X118" s="31"/>
      <c r="Y118" s="5">
        <f t="shared" si="128"/>
        <v>0</v>
      </c>
      <c r="Z118" s="5">
        <f t="shared" si="118"/>
        <v>2.6323183862765132</v>
      </c>
      <c r="AA118" s="5">
        <f t="shared" si="124"/>
        <v>0</v>
      </c>
      <c r="AB118" s="5">
        <f t="shared" si="108"/>
        <v>2.3521344246590981</v>
      </c>
      <c r="AC118" s="32"/>
      <c r="AD118" s="5">
        <f t="shared" si="129"/>
        <v>139614.92284094452</v>
      </c>
      <c r="AE118" s="5">
        <f t="shared" si="110"/>
        <v>-1396.1492284094452</v>
      </c>
      <c r="AF118" s="5">
        <f t="shared" si="110"/>
        <v>-15357.204103790948</v>
      </c>
      <c r="AG118" s="5">
        <f t="shared" si="132"/>
        <v>-27945.985926400888</v>
      </c>
      <c r="AH118" s="5">
        <f t="shared" si="133"/>
        <v>94915.583582343228</v>
      </c>
      <c r="AI118" s="42">
        <f t="shared" si="127"/>
        <v>0</v>
      </c>
      <c r="AJ118" s="42">
        <f t="shared" si="130"/>
        <v>13559.519921823385</v>
      </c>
      <c r="AK118" s="42">
        <f t="shared" si="134"/>
        <v>108475.10350416662</v>
      </c>
    </row>
    <row r="119" spans="1:37" ht="15" x14ac:dyDescent="0.2">
      <c r="I119" s="2">
        <f t="shared" si="113"/>
        <v>18</v>
      </c>
      <c r="J119" s="11">
        <f t="shared" si="114"/>
        <v>357463.22355604806</v>
      </c>
      <c r="K119" s="11">
        <f t="shared" si="115"/>
        <v>3574.6322355604807</v>
      </c>
      <c r="L119" s="24">
        <f t="shared" si="121"/>
        <v>39319.834671278782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 H'!$B$392:$AV$512, 13)</f>
        <v>117.61354301726587</v>
      </c>
      <c r="S119" s="46">
        <f>VLOOKUP(I119, '[1]Lapse Rates'!$A$4:$F$24, 6)</f>
        <v>2.0998619999999999E-4</v>
      </c>
      <c r="T119" s="33">
        <f t="shared" si="131"/>
        <v>0.39057143124278276</v>
      </c>
      <c r="U119" s="33">
        <f t="shared" si="122"/>
        <v>4.5936489829788131E-2</v>
      </c>
      <c r="V119" s="39">
        <f t="shared" si="117"/>
        <v>8.2014610675233232E-5</v>
      </c>
      <c r="W119" s="32">
        <f t="shared" si="123"/>
        <v>0.34455292680231941</v>
      </c>
      <c r="X119" s="31"/>
      <c r="Y119" s="5">
        <f t="shared" si="128"/>
        <v>0</v>
      </c>
      <c r="Z119" s="5">
        <f t="shared" si="128"/>
        <v>2.3521344246590981</v>
      </c>
      <c r="AA119" s="5">
        <f t="shared" si="124"/>
        <v>0</v>
      </c>
      <c r="AB119" s="5">
        <f t="shared" si="108"/>
        <v>2.0749976455523402</v>
      </c>
      <c r="AC119" s="32"/>
      <c r="AD119" s="5">
        <f t="shared" si="129"/>
        <v>123164.99990042817</v>
      </c>
      <c r="AE119" s="5">
        <f t="shared" si="110"/>
        <v>-1231.6499990042817</v>
      </c>
      <c r="AF119" s="5">
        <f t="shared" si="110"/>
        <v>-13547.764117372419</v>
      </c>
      <c r="AG119" s="5">
        <f t="shared" si="132"/>
        <v>-27664.286333703476</v>
      </c>
      <c r="AH119" s="5">
        <f t="shared" si="133"/>
        <v>80721.299450348</v>
      </c>
      <c r="AI119" s="42">
        <f t="shared" si="127"/>
        <v>0</v>
      </c>
      <c r="AJ119" s="42">
        <f t="shared" si="130"/>
        <v>11961.892369716743</v>
      </c>
      <c r="AK119" s="42">
        <f t="shared" si="134"/>
        <v>92683.191820064749</v>
      </c>
    </row>
    <row r="120" spans="1:37" ht="15" x14ac:dyDescent="0.2">
      <c r="I120" s="2">
        <f t="shared" si="113"/>
        <v>19</v>
      </c>
      <c r="J120" s="11">
        <f t="shared" si="114"/>
        <v>357463.22355604806</v>
      </c>
      <c r="K120" s="11">
        <f t="shared" si="115"/>
        <v>3574.6322355604807</v>
      </c>
      <c r="L120" s="24">
        <f t="shared" si="121"/>
        <v>39319.834671278782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 H'!$B$392:$AV$512, 13)</f>
        <v>130.32091991810671</v>
      </c>
      <c r="S120" s="46">
        <f>VLOOKUP(I120, '[1]Lapse Rates'!$A$4:$F$24, 6)</f>
        <v>1.6037285799999999E-2</v>
      </c>
      <c r="T120" s="33">
        <f t="shared" si="131"/>
        <v>0.34455292680231941</v>
      </c>
      <c r="U120" s="33">
        <f t="shared" si="122"/>
        <v>4.4902454381354352E-2</v>
      </c>
      <c r="V120" s="39">
        <f t="shared" si="117"/>
        <v>5.5256937603552761E-3</v>
      </c>
      <c r="W120" s="32">
        <f t="shared" si="123"/>
        <v>0.29412477866060976</v>
      </c>
      <c r="X120" s="31"/>
      <c r="Y120" s="5">
        <f t="shared" si="128"/>
        <v>0</v>
      </c>
      <c r="Z120" s="5">
        <f t="shared" si="128"/>
        <v>2.0749976455523402</v>
      </c>
      <c r="AA120" s="5">
        <f t="shared" si="124"/>
        <v>0</v>
      </c>
      <c r="AB120" s="5">
        <f t="shared" si="108"/>
        <v>1.7713047132800035</v>
      </c>
      <c r="AC120" s="32"/>
      <c r="AD120" s="5">
        <f t="shared" si="129"/>
        <v>105138.7915077307</v>
      </c>
      <c r="AE120" s="5">
        <f t="shared" si="110"/>
        <v>-1051.3879150773071</v>
      </c>
      <c r="AF120" s="5">
        <f t="shared" si="110"/>
        <v>-11564.937669661642</v>
      </c>
      <c r="AG120" s="5">
        <f t="shared" si="132"/>
        <v>-27041.56019962865</v>
      </c>
      <c r="AH120" s="5">
        <f t="shared" si="133"/>
        <v>65480.905723363096</v>
      </c>
      <c r="AI120" s="42">
        <f t="shared" si="127"/>
        <v>0</v>
      </c>
      <c r="AJ120" s="42">
        <f t="shared" si="130"/>
        <v>10211.177849708327</v>
      </c>
      <c r="AK120" s="42">
        <f t="shared" si="134"/>
        <v>75692.083573071417</v>
      </c>
    </row>
    <row r="121" spans="1:37" ht="15" x14ac:dyDescent="0.2">
      <c r="I121" s="2">
        <f t="shared" si="113"/>
        <v>20</v>
      </c>
      <c r="J121" s="11">
        <f t="shared" si="114"/>
        <v>357463.22355604806</v>
      </c>
      <c r="K121" s="11">
        <f t="shared" si="115"/>
        <v>3574.6322355604807</v>
      </c>
      <c r="L121" s="24">
        <f t="shared" si="121"/>
        <v>39319.834671278782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 H'!$B$392:$AV$512, 13)</f>
        <v>144.48018380001864</v>
      </c>
      <c r="S121" s="46">
        <f>VLOOKUP(I121, '[1]Lapse Rates'!$A$4:$F$24, 6)</f>
        <v>0</v>
      </c>
      <c r="T121" s="33">
        <f t="shared" si="131"/>
        <v>0.29412477866060976</v>
      </c>
      <c r="U121" s="33">
        <f t="shared" si="122"/>
        <v>4.2495202081024704E-2</v>
      </c>
      <c r="V121" s="39">
        <f t="shared" si="117"/>
        <v>0</v>
      </c>
      <c r="W121" s="32">
        <f t="shared" si="123"/>
        <v>0.25162957657958507</v>
      </c>
      <c r="X121" s="31"/>
      <c r="Y121" s="5">
        <f t="shared" si="128"/>
        <v>0</v>
      </c>
      <c r="Z121" s="5">
        <f t="shared" si="128"/>
        <v>1.7713047132800035</v>
      </c>
      <c r="AA121" s="5">
        <f t="shared" si="124"/>
        <v>0</v>
      </c>
      <c r="AB121" s="5">
        <f t="shared" si="108"/>
        <v>1.5153862827394693</v>
      </c>
      <c r="AC121" s="32"/>
      <c r="AD121" s="5">
        <f>$W121*J121</f>
        <v>89948.319586181926</v>
      </c>
      <c r="AE121" s="5">
        <f t="shared" si="110"/>
        <v>-899.48319586181935</v>
      </c>
      <c r="AF121" s="5">
        <f t="shared" si="110"/>
        <v>-9894.033349513169</v>
      </c>
      <c r="AG121" s="5">
        <f t="shared" si="132"/>
        <v>-25591.843054053425</v>
      </c>
      <c r="AH121" s="5">
        <f t="shared" si="133"/>
        <v>53562.959986753522</v>
      </c>
      <c r="AI121" s="42">
        <f t="shared" si="127"/>
        <v>0</v>
      </c>
      <c r="AJ121" s="42">
        <f t="shared" si="130"/>
        <v>8735.8646148827775</v>
      </c>
      <c r="AK121" s="42">
        <f t="shared" si="134"/>
        <v>62298.824601636297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5019149.6853756607</v>
      </c>
      <c r="AE124" s="21">
        <f t="shared" ref="AE124:AK124" si="135">SUM(AE101:AE121)</f>
        <v>-186113.29989911741</v>
      </c>
      <c r="AF124" s="21">
        <f t="shared" si="135"/>
        <v>-524438.33476547757</v>
      </c>
      <c r="AG124" s="21">
        <f t="shared" si="135"/>
        <v>-441753.71505813266</v>
      </c>
      <c r="AH124" s="21">
        <f t="shared" si="135"/>
        <v>3866844.3356529325</v>
      </c>
      <c r="AI124" s="21">
        <f t="shared" si="135"/>
        <v>0</v>
      </c>
      <c r="AJ124" s="21">
        <f t="shared" si="135"/>
        <v>453088.73066683713</v>
      </c>
      <c r="AK124" s="21">
        <f t="shared" si="135"/>
        <v>4319933.0663197692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2710481.0256080069</v>
      </c>
      <c r="AE126" s="21">
        <f t="shared" ref="AE126:AK126" si="136">AE101+NPV($D$6,AE102:AE121)</f>
        <v>-163338.2940147465</v>
      </c>
      <c r="AF126" s="21">
        <f t="shared" si="136"/>
        <v>-273920.40536778298</v>
      </c>
      <c r="AG126" s="21">
        <f t="shared" si="136"/>
        <v>-169134.03036842725</v>
      </c>
      <c r="AH126" s="21">
        <f t="shared" si="136"/>
        <v>2104088.29585705</v>
      </c>
      <c r="AI126" s="21">
        <f t="shared" si="136"/>
        <v>0</v>
      </c>
      <c r="AJ126" s="21">
        <f t="shared" si="136"/>
        <v>228838.47527005375</v>
      </c>
      <c r="AK126" s="21">
        <f t="shared" si="136"/>
        <v>2332926.7711271034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3854427.0349896136</v>
      </c>
      <c r="AE128" s="21">
        <f t="shared" ref="AE128:AK128" si="137">AE101+NPV($D$7,AE102:AE121)</f>
        <v>-174588.69010594685</v>
      </c>
      <c r="AF128" s="21">
        <f t="shared" si="137"/>
        <v>-397671.23766089545</v>
      </c>
      <c r="AG128" s="21">
        <f t="shared" si="137"/>
        <v>-296304.63879560219</v>
      </c>
      <c r="AH128" s="21">
        <f t="shared" si="137"/>
        <v>2985862.4684271691</v>
      </c>
      <c r="AI128" s="21">
        <f t="shared" si="137"/>
        <v>0</v>
      </c>
      <c r="AJ128" s="21">
        <f t="shared" si="137"/>
        <v>339957.93256980868</v>
      </c>
      <c r="AK128" s="21">
        <f t="shared" si="137"/>
        <v>3325820.400996977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348024.96774114744</v>
      </c>
    </row>
    <row r="132" spans="1:39" ht="15" x14ac:dyDescent="0.2">
      <c r="G132" s="58" t="s">
        <v>113</v>
      </c>
      <c r="H132" s="57"/>
      <c r="I132" s="57"/>
      <c r="J132" s="11">
        <f>H$131</f>
        <v>348024.96774114744</v>
      </c>
      <c r="K132" s="11">
        <f>J132*$C$10</f>
        <v>139209.98709645899</v>
      </c>
      <c r="L132" s="24">
        <f>$C$141</f>
        <v>48905.0466719752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348024.96774114744</v>
      </c>
      <c r="AE132" s="5">
        <f>-$W132*K132</f>
        <v>-139209.98709645899</v>
      </c>
      <c r="AF132" s="5">
        <f>-$W132*L132</f>
        <v>-48905.0466719752</v>
      </c>
      <c r="AG132" s="5"/>
      <c r="AH132" s="5">
        <f>SUM(AD132:AG132)</f>
        <v>159909.93397271325</v>
      </c>
      <c r="AI132" s="42">
        <f>Y132-AA132</f>
        <v>0</v>
      </c>
      <c r="AJ132" s="42"/>
      <c r="AK132" s="42">
        <f>SUM(AH132:AJ132)</f>
        <v>159909.93397271325</v>
      </c>
      <c r="AL132" s="6" t="s">
        <v>39</v>
      </c>
      <c r="AM132" s="36">
        <f>AK159</f>
        <v>3384558.9634312256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348024.96774114744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 H'!$B$392:$AV$512, 16)</f>
        <v>19.344400901695177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1.9344400901695178E-2</v>
      </c>
      <c r="V133" s="39">
        <f>MIN(S133*T133,T133-U133)</f>
        <v>1.1402544E-3</v>
      </c>
      <c r="W133" s="32">
        <f>T133-SUM(U133:V133)</f>
        <v>0.97951534469830481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5.8989254652231544</v>
      </c>
      <c r="AC133" s="32"/>
      <c r="AD133" s="5">
        <f t="shared" ref="AD133:AD135" si="146">$W133*J133</f>
        <v>340895.79624058644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-11649.759210626986</v>
      </c>
      <c r="AH133" s="5">
        <f t="shared" ref="AH133:AH141" si="148">SUM(AD133:AG133)</f>
        <v>329246.03702995944</v>
      </c>
      <c r="AI133" s="42">
        <f>-M133*$W132*(N133-N132)/1000</f>
        <v>0</v>
      </c>
      <c r="AJ133" s="42">
        <f>$D$6*SUM(Y133:Z133,AD133:AE133)</f>
        <v>33442.468397850535</v>
      </c>
      <c r="AK133" s="42">
        <f t="shared" ref="AK133" si="149">SUM(AH133:AJ133)</f>
        <v>362688.50542780996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348024.96774114744</v>
      </c>
      <c r="K134" s="11">
        <f t="shared" ref="K134:K152" si="151">J134*$C$11</f>
        <v>3480.2496774114743</v>
      </c>
      <c r="L134" s="24">
        <f>$C$142</f>
        <v>38464.297639740769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 H'!$B$392:$AV$512, 16)</f>
        <v>21.130168121412137</v>
      </c>
      <c r="S134" s="46">
        <f>VLOOKUP(I134, '[1]Lapse Rates'!$A$4:$F$24, 6)</f>
        <v>1.1150343000000001E-3</v>
      </c>
      <c r="T134" s="33">
        <f>W133</f>
        <v>0.97951534469830481</v>
      </c>
      <c r="U134" s="33">
        <f>T134*R134/1000</f>
        <v>2.069732391097814E-2</v>
      </c>
      <c r="V134" s="39">
        <f t="shared" ref="V134:V152" si="152">MIN(S134*T134,T134-U134)</f>
        <v>1.0921932067149331E-3</v>
      </c>
      <c r="W134" s="32">
        <f>T134-SUM(U134:V134)</f>
        <v>0.95772582758061175</v>
      </c>
      <c r="X134" s="32"/>
      <c r="Y134" s="5">
        <f t="shared" ref="Y134:Z149" si="153">AA133</f>
        <v>0</v>
      </c>
      <c r="Z134" s="5">
        <f t="shared" si="153"/>
        <v>5.8989254652231544</v>
      </c>
      <c r="AA134" s="5">
        <f>O134*W134</f>
        <v>0</v>
      </c>
      <c r="AB134" s="5">
        <f t="shared" si="145"/>
        <v>5.767702674180442</v>
      </c>
      <c r="AC134" s="32"/>
      <c r="AD134" s="5">
        <f t="shared" si="146"/>
        <v>333312.50024860614</v>
      </c>
      <c r="AE134" s="5">
        <f t="shared" si="147"/>
        <v>-3333.1250024860615</v>
      </c>
      <c r="AF134" s="5">
        <f t="shared" si="147"/>
        <v>-36838.251289327702</v>
      </c>
      <c r="AG134" s="5">
        <f t="shared" ref="AG134:AG137" si="154">-U134*M134</f>
        <v>-12464.528681584454</v>
      </c>
      <c r="AH134" s="5">
        <f t="shared" si="148"/>
        <v>280676.59527520795</v>
      </c>
      <c r="AI134" s="42">
        <f>-M134*($W133*N134-$W132*N133)/1000</f>
        <v>0</v>
      </c>
      <c r="AJ134" s="42">
        <f t="shared" ref="AJ134:AJ135" si="155">$D$6*SUM(Y134:Z134,AD134:AE134)</f>
        <v>32371.555396232525</v>
      </c>
      <c r="AK134" s="42">
        <f>SUM(AH134:AJ134)</f>
        <v>313048.15067144047</v>
      </c>
      <c r="AL134" s="48" t="s">
        <v>59</v>
      </c>
      <c r="AM134" s="54">
        <f>AK159/AD159</f>
        <v>0.86973959891419617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348024.96774114744</v>
      </c>
      <c r="K135" s="11">
        <f t="shared" si="151"/>
        <v>3480.2496774114743</v>
      </c>
      <c r="L135" s="24">
        <f t="shared" ref="L135:L152" si="156">$C$142</f>
        <v>38464.297639740769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 H'!$B$392:$AV$512, 16)</f>
        <v>23.021279600003652</v>
      </c>
      <c r="S135" s="46">
        <f>VLOOKUP(I135, '[1]Lapse Rates'!$A$4:$F$24, 6)</f>
        <v>9.1335750000000001E-4</v>
      </c>
      <c r="T135" s="33">
        <f t="shared" ref="T135:T136" si="157">W134</f>
        <v>0.95772582758061175</v>
      </c>
      <c r="U135" s="33">
        <f t="shared" ref="U135:U152" si="158">T135*R135/1000</f>
        <v>2.2048074056878152E-2</v>
      </c>
      <c r="V135" s="39">
        <f t="shared" si="152"/>
        <v>8.7474606756445862E-4</v>
      </c>
      <c r="W135" s="32">
        <f t="shared" ref="W135:W152" si="159">T135-SUM(U135:V135)</f>
        <v>0.93480300745616918</v>
      </c>
      <c r="X135" s="32"/>
      <c r="Y135" s="5">
        <f t="shared" si="153"/>
        <v>0</v>
      </c>
      <c r="Z135" s="5">
        <f t="shared" si="153"/>
        <v>5.767702674180442</v>
      </c>
      <c r="AA135" s="5">
        <f t="shared" ref="AA135:AA152" si="160">O135*W135</f>
        <v>0</v>
      </c>
      <c r="AB135" s="5">
        <f t="shared" si="145"/>
        <v>5.6296548037732128</v>
      </c>
      <c r="AC135" s="32"/>
      <c r="AD135" s="5">
        <f t="shared" si="146"/>
        <v>325334.78651426086</v>
      </c>
      <c r="AE135" s="5">
        <f t="shared" si="147"/>
        <v>-3253.347865142609</v>
      </c>
      <c r="AF135" s="5">
        <f>-$W135*L135</f>
        <v>-35956.541113318897</v>
      </c>
      <c r="AG135" s="5">
        <f t="shared" si="154"/>
        <v>-13277.989591199674</v>
      </c>
      <c r="AH135" s="5">
        <f t="shared" si="148"/>
        <v>272846.90794459969</v>
      </c>
      <c r="AI135" s="42">
        <f>-M135*($W134*N135-$W133*N134)/1000</f>
        <v>0</v>
      </c>
      <c r="AJ135" s="42">
        <f t="shared" si="155"/>
        <v>31596.754943110842</v>
      </c>
      <c r="AK135" s="42">
        <f t="shared" ref="AK135:AK142" si="161">SUM(AH135:AJ135)</f>
        <v>304443.66288771055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348024.96774114744</v>
      </c>
      <c r="K136" s="11">
        <f t="shared" si="151"/>
        <v>3480.2496774114743</v>
      </c>
      <c r="L136" s="24">
        <f t="shared" si="156"/>
        <v>38464.297639740769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 H'!$B$392:$AV$512, 16)</f>
        <v>25.015492258889239</v>
      </c>
      <c r="S136" s="46">
        <f>VLOOKUP(I136, '[1]Lapse Rates'!$A$4:$F$24, 6)</f>
        <v>8.7679360000000005E-4</v>
      </c>
      <c r="T136" s="33">
        <f t="shared" si="157"/>
        <v>0.93480300745616918</v>
      </c>
      <c r="U136" s="33">
        <f t="shared" si="158"/>
        <v>2.3384557396606179E-2</v>
      </c>
      <c r="V136" s="39">
        <f t="shared" si="152"/>
        <v>8.1962929419832141E-4</v>
      </c>
      <c r="W136" s="32">
        <f t="shared" si="159"/>
        <v>0.91059882076536469</v>
      </c>
      <c r="X136" s="32"/>
      <c r="Y136" s="5">
        <f>AA135</f>
        <v>0</v>
      </c>
      <c r="Z136" s="5">
        <f t="shared" si="153"/>
        <v>5.6296548037732128</v>
      </c>
      <c r="AA136" s="5">
        <f t="shared" si="160"/>
        <v>0</v>
      </c>
      <c r="AB136" s="5">
        <f t="shared" si="145"/>
        <v>5.4838901723070483</v>
      </c>
      <c r="AC136" s="32"/>
      <c r="AD136" s="5">
        <f>$W136*J136</f>
        <v>316911.12522199296</v>
      </c>
      <c r="AE136" s="5">
        <f t="shared" si="147"/>
        <v>-3169.1112522199292</v>
      </c>
      <c r="AF136" s="5">
        <f t="shared" si="147"/>
        <v>-35025.544072315948</v>
      </c>
      <c r="AG136" s="5">
        <f t="shared" si="154"/>
        <v>-14082.858616400743</v>
      </c>
      <c r="AH136" s="5">
        <f t="shared" si="148"/>
        <v>264633.61128105631</v>
      </c>
      <c r="AI136" s="42">
        <f t="shared" ref="AI136:AI152" si="163">-M136*($W135*N136-$W134*N135)/1000</f>
        <v>0</v>
      </c>
      <c r="AJ136" s="42">
        <f>$D$6*SUM(Y136:Z136,AD136:AE136)</f>
        <v>30778.643839570985</v>
      </c>
      <c r="AK136" s="42">
        <f t="shared" si="161"/>
        <v>295412.25512062729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348024.96774114744</v>
      </c>
      <c r="K137" s="11">
        <f t="shared" si="151"/>
        <v>3480.2496774114743</v>
      </c>
      <c r="L137" s="24">
        <f t="shared" si="156"/>
        <v>38464.297639740769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 H'!$B$392:$AV$512, 16)</f>
        <v>27.248690947695465</v>
      </c>
      <c r="S137" s="46">
        <f>VLOOKUP(I137, '[1]Lapse Rates'!$A$4:$F$24, 6)</f>
        <v>8.7786349999999995E-4</v>
      </c>
      <c r="T137" s="33">
        <f>W136</f>
        <v>0.91059882076536469</v>
      </c>
      <c r="U137" s="33">
        <f t="shared" si="158"/>
        <v>2.4812625844371359E-2</v>
      </c>
      <c r="V137" s="39">
        <f t="shared" si="152"/>
        <v>7.9938146789295566E-4</v>
      </c>
      <c r="W137" s="32">
        <f t="shared" si="159"/>
        <v>0.88498681345310037</v>
      </c>
      <c r="X137" s="32"/>
      <c r="Y137" s="5">
        <f t="shared" ref="Y137:Z152" si="164">AA136</f>
        <v>0</v>
      </c>
      <c r="Z137" s="5">
        <f t="shared" si="153"/>
        <v>5.4838901723070483</v>
      </c>
      <c r="AA137" s="5">
        <f t="shared" si="160"/>
        <v>0</v>
      </c>
      <c r="AB137" s="5">
        <f t="shared" si="145"/>
        <v>5.3296472367904721</v>
      </c>
      <c r="AC137" s="32"/>
      <c r="AD137" s="5">
        <f t="shared" ref="AD137:AD151" si="165">$W137*J137</f>
        <v>307997.50720335613</v>
      </c>
      <c r="AE137" s="5">
        <f t="shared" si="147"/>
        <v>-3079.975072033561</v>
      </c>
      <c r="AF137" s="5">
        <f t="shared" si="147"/>
        <v>-34040.396199905794</v>
      </c>
      <c r="AG137" s="5">
        <f t="shared" si="154"/>
        <v>-14942.882849629919</v>
      </c>
      <c r="AH137" s="5">
        <f t="shared" si="148"/>
        <v>255934.25308178685</v>
      </c>
      <c r="AI137" s="42">
        <f t="shared" si="163"/>
        <v>0</v>
      </c>
      <c r="AJ137" s="42">
        <f t="shared" ref="AJ137:AJ152" si="166">$D$6*SUM(Y137:Z137,AD137:AE137)</f>
        <v>29912.947871708649</v>
      </c>
      <c r="AK137" s="42">
        <f t="shared" si="161"/>
        <v>285847.20095349551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348024.96774114744</v>
      </c>
      <c r="K138" s="11">
        <f t="shared" si="151"/>
        <v>3480.2496774114743</v>
      </c>
      <c r="L138" s="24">
        <f t="shared" si="156"/>
        <v>38464.297639740769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 H'!$B$392:$AV$512, 16)</f>
        <v>29.75305329883675</v>
      </c>
      <c r="S138" s="46">
        <f>VLOOKUP(I138, '[1]Lapse Rates'!$A$4:$F$24, 6)</f>
        <v>8.7081910000000003E-4</v>
      </c>
      <c r="T138" s="33">
        <f t="shared" ref="T138:T152" si="167">W137</f>
        <v>0.88498681345310037</v>
      </c>
      <c r="U138" s="33">
        <f t="shared" si="158"/>
        <v>2.633105982943779E-2</v>
      </c>
      <c r="V138" s="39">
        <f t="shared" si="152"/>
        <v>7.7066342040309677E-4</v>
      </c>
      <c r="W138" s="32">
        <f t="shared" si="159"/>
        <v>0.85788509020325954</v>
      </c>
      <c r="X138" s="32"/>
      <c r="Y138" s="5">
        <f t="shared" si="164"/>
        <v>0</v>
      </c>
      <c r="Z138" s="5">
        <f t="shared" si="153"/>
        <v>5.3296472367904721</v>
      </c>
      <c r="AA138" s="5">
        <f t="shared" si="160"/>
        <v>0</v>
      </c>
      <c r="AB138" s="5">
        <f t="shared" si="145"/>
        <v>5.1664327998801882</v>
      </c>
      <c r="AC138" s="32"/>
      <c r="AD138" s="5">
        <f t="shared" si="165"/>
        <v>298565.43084360077</v>
      </c>
      <c r="AE138" s="5">
        <f t="shared" si="147"/>
        <v>-2985.6543084360073</v>
      </c>
      <c r="AF138" s="5">
        <f t="shared" si="147"/>
        <v>-32997.947450274034</v>
      </c>
      <c r="AG138" s="5">
        <f>-U138*M138</f>
        <v>-15857.32783002249</v>
      </c>
      <c r="AH138" s="5">
        <f t="shared" si="148"/>
        <v>246724.50125486823</v>
      </c>
      <c r="AI138" s="42">
        <f t="shared" si="163"/>
        <v>0</v>
      </c>
      <c r="AJ138" s="42">
        <f t="shared" si="166"/>
        <v>28996.898916493592</v>
      </c>
      <c r="AK138" s="42">
        <f t="shared" si="161"/>
        <v>275721.40017136181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348024.96774114744</v>
      </c>
      <c r="K139" s="11">
        <f t="shared" si="151"/>
        <v>3480.2496774114743</v>
      </c>
      <c r="L139" s="24">
        <f t="shared" si="156"/>
        <v>38464.297639740769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 H'!$B$392:$AV$512, 16)</f>
        <v>32.608266513700926</v>
      </c>
      <c r="S139" s="46">
        <f>VLOOKUP(I139, '[1]Lapse Rates'!$A$4:$F$24, 6)</f>
        <v>7.8743759999999998E-4</v>
      </c>
      <c r="T139" s="33">
        <f t="shared" si="167"/>
        <v>0.85788509020325954</v>
      </c>
      <c r="U139" s="33">
        <f t="shared" si="158"/>
        <v>2.7974145659478245E-2</v>
      </c>
      <c r="V139" s="39">
        <f t="shared" si="152"/>
        <v>6.7553097650543817E-4</v>
      </c>
      <c r="W139" s="32">
        <f t="shared" si="159"/>
        <v>0.82923541356727581</v>
      </c>
      <c r="X139" s="32"/>
      <c r="Y139" s="5">
        <f t="shared" si="164"/>
        <v>0</v>
      </c>
      <c r="Z139" s="5">
        <f t="shared" si="153"/>
        <v>5.1664327998801882</v>
      </c>
      <c r="AA139" s="5">
        <f t="shared" si="160"/>
        <v>0</v>
      </c>
      <c r="AB139" s="5">
        <f t="shared" si="145"/>
        <v>4.9938961387720697</v>
      </c>
      <c r="AC139" s="32"/>
      <c r="AD139" s="5">
        <f t="shared" si="165"/>
        <v>288594.62805656821</v>
      </c>
      <c r="AE139" s="5">
        <f t="shared" si="147"/>
        <v>-2885.9462805656822</v>
      </c>
      <c r="AF139" s="5">
        <f t="shared" si="147"/>
        <v>-31895.957760865229</v>
      </c>
      <c r="AG139" s="5">
        <f t="shared" ref="AG139:AG152" si="168">-U139*M139</f>
        <v>-16846.841766361926</v>
      </c>
      <c r="AH139" s="5">
        <f t="shared" si="148"/>
        <v>236965.88224877536</v>
      </c>
      <c r="AI139" s="42">
        <f t="shared" si="163"/>
        <v>0</v>
      </c>
      <c r="AJ139" s="42">
        <f t="shared" si="166"/>
        <v>28028.528509283518</v>
      </c>
      <c r="AK139" s="42">
        <f t="shared" si="161"/>
        <v>264994.41075805889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348024.96774114744</v>
      </c>
      <c r="K140" s="11">
        <f t="shared" si="151"/>
        <v>3480.2496774114743</v>
      </c>
      <c r="L140" s="24">
        <f t="shared" si="156"/>
        <v>38464.297639740769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 H'!$B$392:$AV$512, 16)</f>
        <v>35.885844657187533</v>
      </c>
      <c r="S140" s="46">
        <f>VLOOKUP(I140, '[1]Lapse Rates'!$A$4:$F$24, 6)</f>
        <v>7.0183349999999997E-4</v>
      </c>
      <c r="T140" s="33">
        <f t="shared" si="167"/>
        <v>0.82923541356727581</v>
      </c>
      <c r="U140" s="33">
        <f t="shared" si="158"/>
        <v>2.9757813235513918E-2</v>
      </c>
      <c r="V140" s="39">
        <f t="shared" si="152"/>
        <v>5.8198519262786866E-4</v>
      </c>
      <c r="W140" s="32">
        <f t="shared" si="159"/>
        <v>0.79889561513913399</v>
      </c>
      <c r="X140" s="32"/>
      <c r="Y140" s="5">
        <f t="shared" si="164"/>
        <v>0</v>
      </c>
      <c r="Z140" s="5">
        <f t="shared" si="153"/>
        <v>4.9938961387720697</v>
      </c>
      <c r="AA140" s="5">
        <f t="shared" si="160"/>
        <v>0</v>
      </c>
      <c r="AB140" s="5">
        <f t="shared" si="145"/>
        <v>4.8111810740962548</v>
      </c>
      <c r="AC140" s="32"/>
      <c r="AD140" s="5">
        <f t="shared" si="165"/>
        <v>278035.62068734126</v>
      </c>
      <c r="AE140" s="5">
        <f t="shared" si="147"/>
        <v>-2780.3562068734122</v>
      </c>
      <c r="AF140" s="5">
        <f t="shared" si="147"/>
        <v>-30728.95872379544</v>
      </c>
      <c r="AG140" s="5">
        <f t="shared" si="168"/>
        <v>-17921.01810701031</v>
      </c>
      <c r="AH140" s="5">
        <f t="shared" si="148"/>
        <v>226605.28764966209</v>
      </c>
      <c r="AI140" s="42">
        <f t="shared" si="163"/>
        <v>0</v>
      </c>
      <c r="AJ140" s="42">
        <f t="shared" si="166"/>
        <v>27003.031346745112</v>
      </c>
      <c r="AK140" s="42">
        <f t="shared" si="161"/>
        <v>253608.31899640721</v>
      </c>
    </row>
    <row r="141" spans="1:39" ht="15" x14ac:dyDescent="0.2">
      <c r="A141" s="12"/>
      <c r="B141" s="13">
        <v>1</v>
      </c>
      <c r="C141" s="10">
        <f>$H$131*0.14+$B$144</f>
        <v>48905.0466719752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348024.96774114744</v>
      </c>
      <c r="K141" s="11">
        <f t="shared" si="151"/>
        <v>3480.2496774114743</v>
      </c>
      <c r="L141" s="24">
        <f t="shared" si="156"/>
        <v>38464.297639740769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 H'!$B$392:$AV$512, 16)</f>
        <v>39.648264128657743</v>
      </c>
      <c r="S141" s="46">
        <f>VLOOKUP(I141, '[1]Lapse Rates'!$A$4:$F$24, 6)</f>
        <v>6.5742610000000005E-4</v>
      </c>
      <c r="T141" s="33">
        <f t="shared" si="167"/>
        <v>0.79889561513913399</v>
      </c>
      <c r="U141" s="33">
        <f t="shared" si="158"/>
        <v>3.1674824360262886E-2</v>
      </c>
      <c r="V141" s="39">
        <f t="shared" si="152"/>
        <v>5.252148285680219E-4</v>
      </c>
      <c r="W141" s="32">
        <f t="shared" si="159"/>
        <v>0.76669557595030313</v>
      </c>
      <c r="X141" s="32"/>
      <c r="Y141" s="5">
        <f t="shared" si="164"/>
        <v>0</v>
      </c>
      <c r="Z141" s="5">
        <f t="shared" si="153"/>
        <v>4.8111810740962548</v>
      </c>
      <c r="AA141" s="5">
        <f t="shared" si="160"/>
        <v>0</v>
      </c>
      <c r="AB141" s="5">
        <f t="shared" si="145"/>
        <v>4.617263100089751</v>
      </c>
      <c r="AC141" s="32"/>
      <c r="AD141" s="5">
        <f t="shared" si="165"/>
        <v>266829.2030873847</v>
      </c>
      <c r="AE141" s="5">
        <f t="shared" si="147"/>
        <v>-2668.2920308738471</v>
      </c>
      <c r="AF141" s="5">
        <f t="shared" si="147"/>
        <v>-29490.406832424935</v>
      </c>
      <c r="AG141" s="5">
        <f t="shared" si="168"/>
        <v>-19075.497799656758</v>
      </c>
      <c r="AH141" s="5">
        <f t="shared" si="148"/>
        <v>215595.00642442919</v>
      </c>
      <c r="AI141" s="42">
        <f t="shared" si="163"/>
        <v>0</v>
      </c>
      <c r="AJ141" s="42">
        <f t="shared" si="166"/>
        <v>25914.657351507089</v>
      </c>
      <c r="AK141" s="42">
        <f t="shared" si="161"/>
        <v>241509.66377593626</v>
      </c>
    </row>
    <row r="142" spans="1:39" ht="15" x14ac:dyDescent="0.2">
      <c r="A142" s="12"/>
      <c r="B142" s="70" t="s">
        <v>49</v>
      </c>
      <c r="C142" s="10">
        <f>$H$131*0.11+$B$144</f>
        <v>38464.297639740769</v>
      </c>
      <c r="D142" s="1"/>
      <c r="E142" s="1"/>
      <c r="F142" s="1"/>
      <c r="I142" s="2">
        <f t="shared" si="150"/>
        <v>10</v>
      </c>
      <c r="J142" s="11">
        <f t="shared" si="140"/>
        <v>348024.96774114744</v>
      </c>
      <c r="K142" s="11">
        <f t="shared" si="151"/>
        <v>3480.2496774114743</v>
      </c>
      <c r="L142" s="24">
        <f t="shared" si="156"/>
        <v>38464.297639740769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 H'!$B$392:$AV$512, 16)</f>
        <v>44.113611243622429</v>
      </c>
      <c r="S142" s="46">
        <f>VLOOKUP(I142, '[1]Lapse Rates'!$A$4:$F$24, 6)</f>
        <v>5.9033320000000003E-4</v>
      </c>
      <c r="T142" s="33">
        <f t="shared" si="167"/>
        <v>0.76669557595030313</v>
      </c>
      <c r="U142" s="33">
        <f t="shared" si="158"/>
        <v>3.3821710579676867E-2</v>
      </c>
      <c r="V142" s="39">
        <f t="shared" si="152"/>
        <v>4.5260585277658553E-4</v>
      </c>
      <c r="W142" s="32">
        <f t="shared" si="159"/>
        <v>0.73242125951784964</v>
      </c>
      <c r="X142" s="32"/>
      <c r="Y142" s="5">
        <f t="shared" si="164"/>
        <v>0</v>
      </c>
      <c r="Z142" s="5">
        <f t="shared" si="153"/>
        <v>4.617263100089751</v>
      </c>
      <c r="AA142" s="5">
        <f t="shared" si="160"/>
        <v>0</v>
      </c>
      <c r="AB142" s="5">
        <f t="shared" si="145"/>
        <v>4.4108532269817511</v>
      </c>
      <c r="AC142" s="32"/>
      <c r="AD142" s="5">
        <f t="shared" si="165"/>
        <v>254900.88521663021</v>
      </c>
      <c r="AE142" s="5">
        <f t="shared" si="147"/>
        <v>-2549.0088521663019</v>
      </c>
      <c r="AF142" s="5">
        <f t="shared" si="147"/>
        <v>-28172.069323768384</v>
      </c>
      <c r="AG142" s="5">
        <f t="shared" si="168"/>
        <v>-20368.414940688221</v>
      </c>
      <c r="AH142" s="5">
        <f>SUM(AD142:AG142)</f>
        <v>203811.39210000733</v>
      </c>
      <c r="AI142" s="42">
        <f t="shared" si="163"/>
        <v>0</v>
      </c>
      <c r="AJ142" s="42">
        <f t="shared" si="166"/>
        <v>24756.17202486403</v>
      </c>
      <c r="AK142" s="42">
        <f t="shared" si="161"/>
        <v>228567.56412487137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348024.96774114744</v>
      </c>
      <c r="K143" s="11">
        <f t="shared" si="151"/>
        <v>3480.2496774114743</v>
      </c>
      <c r="L143" s="24">
        <f t="shared" si="156"/>
        <v>38464.297639740769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 H'!$B$392:$AV$512, 16)</f>
        <v>49.233032956009112</v>
      </c>
      <c r="S143" s="46">
        <f>VLOOKUP(I143, '[1]Lapse Rates'!$A$4:$F$24, 6)</f>
        <v>5.0522920000000001E-4</v>
      </c>
      <c r="T143" s="33">
        <f t="shared" si="167"/>
        <v>0.73242125951784964</v>
      </c>
      <c r="U143" s="33">
        <f t="shared" si="158"/>
        <v>3.6059320007523994E-2</v>
      </c>
      <c r="V143" s="39">
        <f t="shared" si="152"/>
        <v>3.7004060700919559E-4</v>
      </c>
      <c r="W143" s="32">
        <f t="shared" si="159"/>
        <v>0.69599189890331647</v>
      </c>
      <c r="X143" s="31"/>
      <c r="Y143" s="5">
        <f t="shared" si="164"/>
        <v>0</v>
      </c>
      <c r="Z143" s="5">
        <f t="shared" si="153"/>
        <v>4.4108532269817511</v>
      </c>
      <c r="AA143" s="5">
        <f t="shared" si="160"/>
        <v>0</v>
      </c>
      <c r="AB143" s="5">
        <f t="shared" si="145"/>
        <v>4.1914650528464534</v>
      </c>
      <c r="AC143" s="32"/>
      <c r="AD143" s="5">
        <f t="shared" si="165"/>
        <v>242222.55816392667</v>
      </c>
      <c r="AE143" s="5">
        <f t="shared" si="147"/>
        <v>-2422.2255816392667</v>
      </c>
      <c r="AF143" s="5">
        <f t="shared" si="147"/>
        <v>-26770.839554265531</v>
      </c>
      <c r="AG143" s="5">
        <f t="shared" si="168"/>
        <v>-21715.968228811169</v>
      </c>
      <c r="AH143" s="5">
        <f t="shared" ref="AH143:AH152" si="169">SUM(AD143:AG143)</f>
        <v>191313.52479921072</v>
      </c>
      <c r="AI143" s="42">
        <f t="shared" si="163"/>
        <v>0</v>
      </c>
      <c r="AJ143" s="42">
        <f t="shared" si="166"/>
        <v>23524.845331023964</v>
      </c>
      <c r="AK143" s="42">
        <f t="shared" ref="AK143:AK152" si="170">SUM(AH143:AJ143)</f>
        <v>214838.37013023469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50"/>
        <v>12</v>
      </c>
      <c r="J144" s="11">
        <f t="shared" si="140"/>
        <v>348024.96774114744</v>
      </c>
      <c r="K144" s="11">
        <f t="shared" si="151"/>
        <v>3480.2496774114743</v>
      </c>
      <c r="L144" s="24">
        <f t="shared" si="156"/>
        <v>38464.297639740769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 H'!$B$392:$AV$512, 16)</f>
        <v>55.075549314311708</v>
      </c>
      <c r="S144" s="46">
        <f>VLOOKUP(I144, '[1]Lapse Rates'!$A$4:$F$24, 6)</f>
        <v>4.8306569999999999E-4</v>
      </c>
      <c r="T144" s="33">
        <f t="shared" si="167"/>
        <v>0.69599189890331647</v>
      </c>
      <c r="U144" s="33">
        <f t="shared" si="158"/>
        <v>3.8332136150411054E-2</v>
      </c>
      <c r="V144" s="39">
        <f t="shared" si="152"/>
        <v>3.3620981383805979E-4</v>
      </c>
      <c r="W144" s="32">
        <f t="shared" si="159"/>
        <v>0.65732355293906741</v>
      </c>
      <c r="X144" s="31"/>
      <c r="Y144" s="5">
        <f t="shared" si="164"/>
        <v>0</v>
      </c>
      <c r="Z144" s="5">
        <f t="shared" si="153"/>
        <v>4.1914650528464534</v>
      </c>
      <c r="AA144" s="5">
        <f t="shared" si="160"/>
        <v>0</v>
      </c>
      <c r="AB144" s="5">
        <f t="shared" si="145"/>
        <v>3.9585930596294161</v>
      </c>
      <c r="AC144" s="32"/>
      <c r="AD144" s="5">
        <f t="shared" si="165"/>
        <v>228765.00830711535</v>
      </c>
      <c r="AE144" s="5">
        <f t="shared" si="147"/>
        <v>-2287.6500830711534</v>
      </c>
      <c r="AF144" s="5">
        <f t="shared" si="147"/>
        <v>-25283.488785860187</v>
      </c>
      <c r="AG144" s="5">
        <f t="shared" si="168"/>
        <v>-23084.724021725899</v>
      </c>
      <c r="AH144" s="5">
        <f t="shared" si="169"/>
        <v>178109.14541645811</v>
      </c>
      <c r="AI144" s="42">
        <f t="shared" si="163"/>
        <v>0</v>
      </c>
      <c r="AJ144" s="42">
        <f t="shared" si="166"/>
        <v>22217.84002450042</v>
      </c>
      <c r="AK144" s="42">
        <f t="shared" si="170"/>
        <v>200326.98544095852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348024.96774114744</v>
      </c>
      <c r="K145" s="11">
        <f t="shared" si="151"/>
        <v>3480.2496774114743</v>
      </c>
      <c r="L145" s="24">
        <f t="shared" si="156"/>
        <v>38464.297639740769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 H'!$B$392:$AV$512, 16)</f>
        <v>61.78205680635925</v>
      </c>
      <c r="S145" s="46">
        <f>VLOOKUP(I145, '[1]Lapse Rates'!$A$4:$F$24, 6)</f>
        <v>4.5965829999999999E-4</v>
      </c>
      <c r="T145" s="33">
        <f t="shared" si="167"/>
        <v>0.65732355293906741</v>
      </c>
      <c r="U145" s="33">
        <f t="shared" si="158"/>
        <v>4.0610801087839356E-2</v>
      </c>
      <c r="V145" s="39">
        <f t="shared" si="152"/>
        <v>3.0214422689393172E-4</v>
      </c>
      <c r="W145" s="32">
        <f t="shared" si="159"/>
        <v>0.61641060762433408</v>
      </c>
      <c r="X145" s="31"/>
      <c r="Y145" s="5">
        <f t="shared" si="164"/>
        <v>0</v>
      </c>
      <c r="Z145" s="5">
        <f t="shared" si="153"/>
        <v>3.9585930596294161</v>
      </c>
      <c r="AA145" s="5">
        <f t="shared" si="160"/>
        <v>0</v>
      </c>
      <c r="AB145" s="5">
        <f t="shared" si="145"/>
        <v>3.7122034381899507</v>
      </c>
      <c r="AC145" s="32"/>
      <c r="AD145" s="5">
        <f t="shared" si="165"/>
        <v>214526.28183375997</v>
      </c>
      <c r="AE145" s="5">
        <f t="shared" si="147"/>
        <v>-2145.2628183375996</v>
      </c>
      <c r="AF145" s="5">
        <f t="shared" si="147"/>
        <v>-23709.801079955847</v>
      </c>
      <c r="AG145" s="5">
        <f t="shared" si="168"/>
        <v>-24457.002128328408</v>
      </c>
      <c r="AH145" s="5">
        <f t="shared" si="169"/>
        <v>164214.21580713813</v>
      </c>
      <c r="AI145" s="42">
        <f t="shared" si="163"/>
        <v>0</v>
      </c>
      <c r="AJ145" s="42">
        <f t="shared" si="166"/>
        <v>20834.966303392084</v>
      </c>
      <c r="AK145" s="42">
        <f t="shared" si="170"/>
        <v>185049.18211053021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348024.96774114744</v>
      </c>
      <c r="K146" s="11">
        <f t="shared" si="151"/>
        <v>3480.2496774114743</v>
      </c>
      <c r="L146" s="24">
        <f t="shared" si="156"/>
        <v>38464.297639740769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 H'!$B$392:$AV$512, 16)</f>
        <v>69.218405371676283</v>
      </c>
      <c r="S146" s="46">
        <f>VLOOKUP(I146, '[1]Lapse Rates'!$A$4:$F$24, 6)</f>
        <v>3.6747819999999998E-4</v>
      </c>
      <c r="T146" s="33">
        <f t="shared" si="167"/>
        <v>0.61641060762433408</v>
      </c>
      <c r="U146" s="33">
        <f t="shared" si="158"/>
        <v>4.2666959313942446E-2</v>
      </c>
      <c r="V146" s="39">
        <f t="shared" si="152"/>
        <v>2.2651746055069656E-4</v>
      </c>
      <c r="W146" s="32">
        <f t="shared" si="159"/>
        <v>0.57351713084984091</v>
      </c>
      <c r="X146" s="31"/>
      <c r="Y146" s="5">
        <f t="shared" si="164"/>
        <v>0</v>
      </c>
      <c r="Z146" s="5">
        <f t="shared" si="153"/>
        <v>3.7122034381899507</v>
      </c>
      <c r="AA146" s="5">
        <f t="shared" si="160"/>
        <v>0</v>
      </c>
      <c r="AB146" s="5">
        <f t="shared" si="145"/>
        <v>3.4538864819456885</v>
      </c>
      <c r="AC146" s="32"/>
      <c r="AD146" s="5">
        <f t="shared" si="165"/>
        <v>199598.28096301132</v>
      </c>
      <c r="AE146" s="5">
        <f t="shared" si="147"/>
        <v>-1995.982809630113</v>
      </c>
      <c r="AF146" s="5">
        <f t="shared" si="147"/>
        <v>-22059.933622498433</v>
      </c>
      <c r="AG146" s="5">
        <f t="shared" si="168"/>
        <v>-25695.280240676246</v>
      </c>
      <c r="AH146" s="5">
        <f t="shared" si="169"/>
        <v>149847.08429020652</v>
      </c>
      <c r="AI146" s="42">
        <f t="shared" si="163"/>
        <v>0</v>
      </c>
      <c r="AJ146" s="42">
        <f t="shared" si="166"/>
        <v>19385.149616003986</v>
      </c>
      <c r="AK146" s="42">
        <f t="shared" si="170"/>
        <v>169232.23390621052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348024.96774114744</v>
      </c>
      <c r="K147" s="11">
        <f t="shared" si="151"/>
        <v>3480.2496774114743</v>
      </c>
      <c r="L147" s="24">
        <f t="shared" si="156"/>
        <v>38464.297639740769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 H'!$B$392:$AV$512, 16)</f>
        <v>77.421288202213333</v>
      </c>
      <c r="S147" s="46">
        <f>VLOOKUP(I147, '[1]Lapse Rates'!$A$4:$F$24, 6)</f>
        <v>3.9775519999999998E-4</v>
      </c>
      <c r="T147" s="33">
        <f t="shared" si="167"/>
        <v>0.57351713084984091</v>
      </c>
      <c r="U147" s="33">
        <f t="shared" si="158"/>
        <v>4.4402435076432024E-2</v>
      </c>
      <c r="V147" s="39">
        <f t="shared" si="152"/>
        <v>2.2811942108460462E-4</v>
      </c>
      <c r="W147" s="32">
        <f t="shared" si="159"/>
        <v>0.52888657635232428</v>
      </c>
      <c r="X147" s="31"/>
      <c r="Y147" s="5">
        <f t="shared" si="164"/>
        <v>0</v>
      </c>
      <c r="Z147" s="5">
        <f t="shared" si="153"/>
        <v>3.4538864819456885</v>
      </c>
      <c r="AA147" s="5">
        <f t="shared" si="160"/>
        <v>0</v>
      </c>
      <c r="AB147" s="5">
        <f t="shared" si="145"/>
        <v>3.1851083399008391</v>
      </c>
      <c r="AC147" s="32"/>
      <c r="AD147" s="5">
        <f t="shared" si="165"/>
        <v>184065.73367374358</v>
      </c>
      <c r="AE147" s="5">
        <f t="shared" si="147"/>
        <v>-1840.6573367374356</v>
      </c>
      <c r="AF147" s="5">
        <f t="shared" si="147"/>
        <v>-20343.250690479283</v>
      </c>
      <c r="AG147" s="5">
        <f t="shared" si="168"/>
        <v>-26740.434073644581</v>
      </c>
      <c r="AH147" s="5">
        <f t="shared" si="169"/>
        <v>135141.3915728823</v>
      </c>
      <c r="AI147" s="42">
        <f t="shared" si="163"/>
        <v>0</v>
      </c>
      <c r="AJ147" s="42">
        <f t="shared" si="166"/>
        <v>17876.618814924183</v>
      </c>
      <c r="AK147" s="42">
        <f t="shared" si="170"/>
        <v>153018.01038780648</v>
      </c>
    </row>
    <row r="148" spans="1:37" ht="15" x14ac:dyDescent="0.2">
      <c r="I148" s="2">
        <f t="shared" si="150"/>
        <v>16</v>
      </c>
      <c r="J148" s="11">
        <f t="shared" si="140"/>
        <v>348024.96774114744</v>
      </c>
      <c r="K148" s="11">
        <f t="shared" si="151"/>
        <v>3480.2496774114743</v>
      </c>
      <c r="L148" s="24">
        <f t="shared" si="156"/>
        <v>38464.297639740769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 H'!$B$392:$AV$512, 16)</f>
        <v>86.284907966421841</v>
      </c>
      <c r="S148" s="46">
        <f>VLOOKUP(I148, '[1]Lapse Rates'!$A$4:$F$24, 6)</f>
        <v>2.516404E-4</v>
      </c>
      <c r="T148" s="33">
        <f t="shared" si="167"/>
        <v>0.52888657635232428</v>
      </c>
      <c r="U148" s="33">
        <f t="shared" si="158"/>
        <v>4.5634929565236244E-2</v>
      </c>
      <c r="V148" s="39">
        <f t="shared" si="152"/>
        <v>1.3308922962792941E-4</v>
      </c>
      <c r="W148" s="32">
        <f t="shared" si="159"/>
        <v>0.48311855755746008</v>
      </c>
      <c r="X148" s="31"/>
      <c r="Y148" s="5">
        <f t="shared" si="164"/>
        <v>0</v>
      </c>
      <c r="Z148" s="5">
        <f t="shared" si="153"/>
        <v>3.1851083399008391</v>
      </c>
      <c r="AA148" s="5">
        <f t="shared" si="160"/>
        <v>0</v>
      </c>
      <c r="AB148" s="5">
        <f t="shared" si="145"/>
        <v>2.9094800579927163</v>
      </c>
      <c r="AC148" s="32"/>
      <c r="AD148" s="5">
        <f t="shared" si="165"/>
        <v>168137.32040908473</v>
      </c>
      <c r="AE148" s="5">
        <f t="shared" si="147"/>
        <v>-1681.3732040908471</v>
      </c>
      <c r="AF148" s="5">
        <f t="shared" si="147"/>
        <v>-18582.815993172379</v>
      </c>
      <c r="AG148" s="5">
        <f t="shared" si="168"/>
        <v>-27482.677997142659</v>
      </c>
      <c r="AH148" s="5">
        <f t="shared" si="169"/>
        <v>120390.45321467886</v>
      </c>
      <c r="AI148" s="42">
        <f t="shared" si="163"/>
        <v>0</v>
      </c>
      <c r="AJ148" s="42">
        <f t="shared" si="166"/>
        <v>16329.640879938048</v>
      </c>
      <c r="AK148" s="42">
        <f t="shared" si="170"/>
        <v>136720.09409461691</v>
      </c>
    </row>
    <row r="149" spans="1:37" ht="15" x14ac:dyDescent="0.2">
      <c r="I149" s="2">
        <f t="shared" si="150"/>
        <v>17</v>
      </c>
      <c r="J149" s="11">
        <f t="shared" si="140"/>
        <v>348024.96774114744</v>
      </c>
      <c r="K149" s="11">
        <f t="shared" si="151"/>
        <v>3480.2496774114743</v>
      </c>
      <c r="L149" s="24">
        <f t="shared" si="156"/>
        <v>38464.297639740769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 H'!$B$392:$AV$512, 16)</f>
        <v>95.93409466308195</v>
      </c>
      <c r="S149" s="46">
        <f>VLOOKUP(I149, '[1]Lapse Rates'!$A$4:$F$24, 6)</f>
        <v>2.7508159999999998E-4</v>
      </c>
      <c r="T149" s="33">
        <f t="shared" si="167"/>
        <v>0.48311855755746008</v>
      </c>
      <c r="U149" s="33">
        <f t="shared" si="158"/>
        <v>4.634754143420898E-2</v>
      </c>
      <c r="V149" s="39">
        <f t="shared" si="152"/>
        <v>1.3289702580259819E-4</v>
      </c>
      <c r="W149" s="32">
        <f t="shared" si="159"/>
        <v>0.43663811909744848</v>
      </c>
      <c r="X149" s="31"/>
      <c r="Y149" s="5">
        <f t="shared" si="164"/>
        <v>0</v>
      </c>
      <c r="Z149" s="5">
        <f t="shared" si="153"/>
        <v>2.9094800579927163</v>
      </c>
      <c r="AA149" s="5">
        <f t="shared" si="160"/>
        <v>0</v>
      </c>
      <c r="AB149" s="5">
        <f t="shared" si="145"/>
        <v>2.629561378259373</v>
      </c>
      <c r="AC149" s="32"/>
      <c r="AD149" s="5">
        <f t="shared" si="165"/>
        <v>151960.96731344479</v>
      </c>
      <c r="AE149" s="5">
        <f t="shared" si="147"/>
        <v>-1519.609673134448</v>
      </c>
      <c r="AF149" s="5">
        <f t="shared" si="147"/>
        <v>-16794.978573820837</v>
      </c>
      <c r="AG149" s="5">
        <f t="shared" si="168"/>
        <v>-27911.833530382239</v>
      </c>
      <c r="AH149" s="5">
        <f t="shared" si="169"/>
        <v>105734.54553610725</v>
      </c>
      <c r="AI149" s="42">
        <f t="shared" si="163"/>
        <v>0</v>
      </c>
      <c r="AJ149" s="42">
        <f t="shared" si="166"/>
        <v>14758.582604508136</v>
      </c>
      <c r="AK149" s="42">
        <f t="shared" si="170"/>
        <v>120493.12814061539</v>
      </c>
    </row>
    <row r="150" spans="1:37" ht="15" x14ac:dyDescent="0.2">
      <c r="I150" s="2">
        <f t="shared" si="150"/>
        <v>18</v>
      </c>
      <c r="J150" s="11">
        <f t="shared" si="140"/>
        <v>348024.96774114744</v>
      </c>
      <c r="K150" s="11">
        <f t="shared" si="151"/>
        <v>3480.2496774114743</v>
      </c>
      <c r="L150" s="24">
        <f t="shared" si="156"/>
        <v>38464.297639740769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 H'!$B$392:$AV$512, 16)</f>
        <v>106.70047717365524</v>
      </c>
      <c r="S150" s="46">
        <f>VLOOKUP(I150, '[1]Lapse Rates'!$A$4:$F$24, 6)</f>
        <v>2.0998619999999999E-4</v>
      </c>
      <c r="T150" s="33">
        <f t="shared" si="167"/>
        <v>0.43663811909744848</v>
      </c>
      <c r="U150" s="33">
        <f t="shared" si="158"/>
        <v>4.6589495659905063E-2</v>
      </c>
      <c r="V150" s="39">
        <f t="shared" si="152"/>
        <v>9.1687979404420634E-5</v>
      </c>
      <c r="W150" s="32">
        <f t="shared" si="159"/>
        <v>0.38995693545813903</v>
      </c>
      <c r="X150" s="31"/>
      <c r="Y150" s="5">
        <f t="shared" si="164"/>
        <v>0</v>
      </c>
      <c r="Z150" s="5">
        <f t="shared" si="164"/>
        <v>2.629561378259373</v>
      </c>
      <c r="AA150" s="5">
        <f t="shared" si="160"/>
        <v>0</v>
      </c>
      <c r="AB150" s="5">
        <f t="shared" si="145"/>
        <v>2.348433752840196</v>
      </c>
      <c r="AC150" s="32"/>
      <c r="AD150" s="5">
        <f t="shared" si="165"/>
        <v>135714.74988325554</v>
      </c>
      <c r="AE150" s="5">
        <f t="shared" si="147"/>
        <v>-1357.1474988325554</v>
      </c>
      <c r="AF150" s="5">
        <f t="shared" si="147"/>
        <v>-14999.419632143041</v>
      </c>
      <c r="AG150" s="5">
        <f t="shared" si="168"/>
        <v>-28057.545381768967</v>
      </c>
      <c r="AH150" s="5">
        <f t="shared" si="169"/>
        <v>91300.637370510987</v>
      </c>
      <c r="AI150" s="42">
        <f t="shared" si="163"/>
        <v>0</v>
      </c>
      <c r="AJ150" s="42">
        <f t="shared" si="166"/>
        <v>13180.738753883104</v>
      </c>
      <c r="AK150" s="42">
        <f t="shared" si="170"/>
        <v>104481.3761243941</v>
      </c>
    </row>
    <row r="151" spans="1:37" ht="15" x14ac:dyDescent="0.2">
      <c r="I151" s="2">
        <f t="shared" si="150"/>
        <v>19</v>
      </c>
      <c r="J151" s="11">
        <f t="shared" si="140"/>
        <v>348024.96774114744</v>
      </c>
      <c r="K151" s="11">
        <f t="shared" si="151"/>
        <v>3480.2496774114743</v>
      </c>
      <c r="L151" s="24">
        <f t="shared" si="156"/>
        <v>38464.297639740769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 H'!$B$392:$AV$512, 16)</f>
        <v>118.6952855490475</v>
      </c>
      <c r="S151" s="46">
        <f>VLOOKUP(I151, '[1]Lapse Rates'!$A$4:$F$24, 6)</f>
        <v>1.6037285799999999E-2</v>
      </c>
      <c r="T151" s="33">
        <f t="shared" si="167"/>
        <v>0.38995693545813903</v>
      </c>
      <c r="U151" s="33">
        <f t="shared" si="158"/>
        <v>4.6286049806035297E-2</v>
      </c>
      <c r="V151" s="39">
        <f t="shared" si="152"/>
        <v>6.2538508236343292E-3</v>
      </c>
      <c r="W151" s="32">
        <f t="shared" si="159"/>
        <v>0.33741703482846941</v>
      </c>
      <c r="X151" s="31"/>
      <c r="Y151" s="5">
        <f t="shared" si="164"/>
        <v>0</v>
      </c>
      <c r="Z151" s="5">
        <f t="shared" si="164"/>
        <v>2.348433752840196</v>
      </c>
      <c r="AA151" s="5">
        <f t="shared" si="160"/>
        <v>0</v>
      </c>
      <c r="AB151" s="5">
        <f t="shared" si="145"/>
        <v>2.0320232346771432</v>
      </c>
      <c r="AC151" s="32"/>
      <c r="AD151" s="5">
        <f t="shared" si="165"/>
        <v>117429.55266149169</v>
      </c>
      <c r="AE151" s="5">
        <f t="shared" si="147"/>
        <v>-1174.2955266149168</v>
      </c>
      <c r="AF151" s="5">
        <f t="shared" si="147"/>
        <v>-12978.509256361025</v>
      </c>
      <c r="AG151" s="5">
        <f t="shared" si="168"/>
        <v>-27874.80148863883</v>
      </c>
      <c r="AH151" s="5">
        <f t="shared" si="169"/>
        <v>75401.946389876917</v>
      </c>
      <c r="AI151" s="42">
        <f t="shared" si="163"/>
        <v>0</v>
      </c>
      <c r="AJ151" s="42">
        <f t="shared" si="166"/>
        <v>11404.871106282564</v>
      </c>
      <c r="AK151" s="42">
        <f t="shared" si="170"/>
        <v>86806.817496159478</v>
      </c>
    </row>
    <row r="152" spans="1:37" ht="15" x14ac:dyDescent="0.2">
      <c r="I152" s="2">
        <f t="shared" si="150"/>
        <v>20</v>
      </c>
      <c r="J152" s="11">
        <f t="shared" si="140"/>
        <v>348024.96774114744</v>
      </c>
      <c r="K152" s="11">
        <f t="shared" si="151"/>
        <v>3480.2496774114743</v>
      </c>
      <c r="L152" s="24">
        <f t="shared" si="156"/>
        <v>38464.297639740769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 H'!$B$392:$AV$512, 16)</f>
        <v>132.10863737796922</v>
      </c>
      <c r="S152" s="46">
        <f>VLOOKUP(I152, '[1]Lapse Rates'!$A$4:$F$24, 6)</f>
        <v>0</v>
      </c>
      <c r="T152" s="33">
        <f t="shared" si="167"/>
        <v>0.33741703482846941</v>
      </c>
      <c r="U152" s="33">
        <f t="shared" si="158"/>
        <v>4.4575704699303879E-2</v>
      </c>
      <c r="V152" s="39">
        <f t="shared" si="152"/>
        <v>0</v>
      </c>
      <c r="W152" s="32">
        <f t="shared" si="159"/>
        <v>0.29284133012916552</v>
      </c>
      <c r="X152" s="31"/>
      <c r="Y152" s="5">
        <f t="shared" si="164"/>
        <v>0</v>
      </c>
      <c r="Z152" s="5">
        <f t="shared" si="164"/>
        <v>2.0320232346771432</v>
      </c>
      <c r="AA152" s="5">
        <f t="shared" si="160"/>
        <v>0</v>
      </c>
      <c r="AB152" s="5">
        <f t="shared" si="145"/>
        <v>1.7635754140235722</v>
      </c>
      <c r="AC152" s="32"/>
      <c r="AD152" s="5">
        <f>$W152*J152</f>
        <v>101916.09447147754</v>
      </c>
      <c r="AE152" s="5">
        <f t="shared" si="147"/>
        <v>-1019.1609447147754</v>
      </c>
      <c r="AF152" s="5">
        <f t="shared" si="147"/>
        <v>-11263.936083305809</v>
      </c>
      <c r="AG152" s="5">
        <f t="shared" si="168"/>
        <v>-26844.782065357074</v>
      </c>
      <c r="AH152" s="5">
        <f t="shared" si="169"/>
        <v>62788.215378099885</v>
      </c>
      <c r="AI152" s="42">
        <f t="shared" si="163"/>
        <v>0</v>
      </c>
      <c r="AJ152" s="42">
        <f t="shared" si="166"/>
        <v>9898.1885204547489</v>
      </c>
      <c r="AK152" s="42">
        <f t="shared" si="170"/>
        <v>72686.403898554636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5103738.9987417869</v>
      </c>
      <c r="AE155" s="21">
        <f t="shared" ref="AE155:AK155" si="171">SUM(AE132:AE152)</f>
        <v>-183358.16944405946</v>
      </c>
      <c r="AF155" s="21">
        <f t="shared" si="171"/>
        <v>-536838.09270983399</v>
      </c>
      <c r="AG155" s="21">
        <f t="shared" si="171"/>
        <v>-416352.16854965757</v>
      </c>
      <c r="AH155" s="21">
        <f t="shared" si="171"/>
        <v>3967190.5680382359</v>
      </c>
      <c r="AI155" s="21">
        <f t="shared" si="171"/>
        <v>0</v>
      </c>
      <c r="AJ155" s="21">
        <f t="shared" si="171"/>
        <v>462213.10055227816</v>
      </c>
      <c r="AK155" s="21">
        <f t="shared" si="171"/>
        <v>4429403.668590514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2710922.2581658964</v>
      </c>
      <c r="AE157" s="21">
        <f t="shared" ref="AE157:AK157" si="172">AE132+NPV($D$6,AE133:AE152)</f>
        <v>-159734.54513648112</v>
      </c>
      <c r="AF157" s="21">
        <f t="shared" si="172"/>
        <v>-275745.87205859774</v>
      </c>
      <c r="AG157" s="21">
        <f t="shared" si="172"/>
        <v>-154392.64860970405</v>
      </c>
      <c r="AH157" s="21">
        <f t="shared" si="172"/>
        <v>2121049.1923611131</v>
      </c>
      <c r="AI157" s="21">
        <f t="shared" si="172"/>
        <v>0</v>
      </c>
      <c r="AJ157" s="21">
        <f t="shared" si="172"/>
        <v>229790.9315897043</v>
      </c>
      <c r="AK157" s="21">
        <f t="shared" si="172"/>
        <v>2350840.1239508176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3891462.4189315867</v>
      </c>
      <c r="AE159" s="21">
        <f t="shared" ref="AE159:AK159" si="173">AE132+NPV($D$7,AE133:AE152)</f>
        <v>-171355.21238409268</v>
      </c>
      <c r="AF159" s="21">
        <f t="shared" si="173"/>
        <v>-404179.41712452867</v>
      </c>
      <c r="AG159" s="21">
        <f t="shared" si="173"/>
        <v>-275832.88548926287</v>
      </c>
      <c r="AH159" s="21">
        <f t="shared" si="173"/>
        <v>3040094.9039337039</v>
      </c>
      <c r="AI159" s="21">
        <f t="shared" si="173"/>
        <v>0</v>
      </c>
      <c r="AJ159" s="21">
        <f t="shared" si="173"/>
        <v>344464.05949752289</v>
      </c>
      <c r="AK159" s="21">
        <f t="shared" si="173"/>
        <v>3384558.9634312256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363986.8572432379</v>
      </c>
    </row>
    <row r="162" spans="1:39" ht="15" x14ac:dyDescent="0.2">
      <c r="G162" s="58" t="s">
        <v>114</v>
      </c>
      <c r="H162" s="57"/>
      <c r="I162" s="57"/>
      <c r="J162" s="11">
        <f>H$161</f>
        <v>363986.8572432379</v>
      </c>
      <c r="K162" s="11">
        <f>J162*$C$10</f>
        <v>145594.74289729516</v>
      </c>
      <c r="L162" s="24">
        <f>$C$171</f>
        <v>51137.742162795279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363986.8572432379</v>
      </c>
      <c r="AE162" s="5">
        <f>-$W162*K162</f>
        <v>-145594.74289729516</v>
      </c>
      <c r="AF162" s="5">
        <f>-$W162*L162</f>
        <v>-51137.742162795279</v>
      </c>
      <c r="AG162" s="5"/>
      <c r="AH162" s="5">
        <f>SUM(AD162:AG162)</f>
        <v>167254.37218314747</v>
      </c>
      <c r="AI162" s="42">
        <f>Y162-AA162</f>
        <v>0</v>
      </c>
      <c r="AJ162" s="42"/>
      <c r="AK162" s="42">
        <f>SUM(AH162:AJ162)</f>
        <v>167254.37218314747</v>
      </c>
      <c r="AL162" s="6" t="s">
        <v>39</v>
      </c>
      <c r="AM162" s="36">
        <f>AK189</f>
        <v>3574759.1489612297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363986.8572432379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 H'!$B$392:$AV$512, 19)</f>
        <v>18.843250619267842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1.8843250619267841E-2</v>
      </c>
      <c r="V163" s="39">
        <f>MIN(S163*T163,T163-U163)</f>
        <v>1.1402544E-3</v>
      </c>
      <c r="W163" s="32">
        <f>T163-SUM(U163:V163)</f>
        <v>0.98001649498073218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5.9019435375575133</v>
      </c>
      <c r="AC163" s="32"/>
      <c r="AD163" s="5">
        <f t="shared" ref="AD163:AD165" si="182">$W163*J163</f>
        <v>356713.12405457016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-11347.951977191053</v>
      </c>
      <c r="AH163" s="5">
        <f t="shared" ref="AH163:AH171" si="184">SUM(AD163:AG163)</f>
        <v>345365.17207737913</v>
      </c>
      <c r="AI163" s="42">
        <f>-M163*$W162*(N163-N162)/1000</f>
        <v>0</v>
      </c>
      <c r="AJ163" s="42">
        <f>$D$6*SUM(Y163:Z163,AD163:AE163)</f>
        <v>34994.148256402332</v>
      </c>
      <c r="AK163" s="42">
        <f t="shared" ref="AK163" si="185">SUM(AH163:AJ163)</f>
        <v>380359.32033378148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363986.8572432379</v>
      </c>
      <c r="K164" s="11">
        <f t="shared" ref="K164:K182" si="187">J164*$C$11</f>
        <v>3639.8685724323791</v>
      </c>
      <c r="L164" s="24">
        <f>$C$172</f>
        <v>40218.136445498138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 H'!$B$392:$AV$512, 19)</f>
        <v>20.582754439510268</v>
      </c>
      <c r="S164" s="46">
        <f>VLOOKUP(I164, '[1]Lapse Rates'!$A$4:$F$24, 6)</f>
        <v>1.1150343000000001E-3</v>
      </c>
      <c r="T164" s="33">
        <f t="shared" ref="T164:T166" si="188">W163</f>
        <v>0.98001649498073218</v>
      </c>
      <c r="U164" s="33">
        <f>T164*R164/1000</f>
        <v>2.0171438862857959E-2</v>
      </c>
      <c r="V164" s="39">
        <f t="shared" ref="V164:V182" si="189">MIN(S164*T164,T164-U164)</f>
        <v>1.0927520064692943E-3</v>
      </c>
      <c r="W164" s="32">
        <f>T164-SUM(U164:V164)</f>
        <v>0.95875230411140488</v>
      </c>
      <c r="X164" s="32"/>
      <c r="Y164" s="5">
        <f t="shared" ref="Y164:Z179" si="190">AA163</f>
        <v>0</v>
      </c>
      <c r="Z164" s="5">
        <f t="shared" si="190"/>
        <v>5.9019435375575133</v>
      </c>
      <c r="AA164" s="5">
        <f>O164*W164</f>
        <v>0</v>
      </c>
      <c r="AB164" s="5">
        <f t="shared" si="181"/>
        <v>5.7738844135270728</v>
      </c>
      <c r="AC164" s="32"/>
      <c r="AD164" s="5">
        <f t="shared" si="182"/>
        <v>348973.23804822331</v>
      </c>
      <c r="AE164" s="5">
        <f t="shared" si="183"/>
        <v>-3489.7323804822336</v>
      </c>
      <c r="AF164" s="5">
        <f t="shared" si="183"/>
        <v>-38559.230984188209</v>
      </c>
      <c r="AG164" s="5">
        <f t="shared" ref="AG164:AG167" si="191">-U164*M164</f>
        <v>-12147.825454940086</v>
      </c>
      <c r="AH164" s="5">
        <f t="shared" si="184"/>
        <v>294776.44922861276</v>
      </c>
      <c r="AI164" s="42">
        <f>-M164*($W163*N164-$W162*N163)/1000</f>
        <v>0</v>
      </c>
      <c r="AJ164" s="42">
        <f t="shared" ref="AJ164:AJ165" si="192">$D$6*SUM(Y164:Z164,AD164:AE164)</f>
        <v>33892.510886666438</v>
      </c>
      <c r="AK164" s="42">
        <f>SUM(AH164:AJ164)</f>
        <v>328668.96011527919</v>
      </c>
      <c r="AL164" s="48" t="s">
        <v>59</v>
      </c>
      <c r="AM164" s="54">
        <f>AK189/AD189</f>
        <v>0.87409570261757585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363986.8572432379</v>
      </c>
      <c r="K165" s="11">
        <f t="shared" si="187"/>
        <v>3639.8685724323791</v>
      </c>
      <c r="L165" s="24">
        <f t="shared" ref="L165:L182" si="193">$C$172</f>
        <v>40218.136445498138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 H'!$B$392:$AV$512, 19)</f>
        <v>22.424873392749667</v>
      </c>
      <c r="S165" s="46">
        <f>VLOOKUP(I165, '[1]Lapse Rates'!$A$4:$F$24, 6)</f>
        <v>9.1335750000000001E-4</v>
      </c>
      <c r="T165" s="33">
        <f t="shared" si="188"/>
        <v>0.95875230411140488</v>
      </c>
      <c r="U165" s="33">
        <f t="shared" ref="U165:U182" si="194">T165*R165/1000</f>
        <v>2.149989903470528E-2</v>
      </c>
      <c r="V165" s="39">
        <f t="shared" si="189"/>
        <v>8.7568360760243249E-4</v>
      </c>
      <c r="W165" s="32">
        <f t="shared" ref="W165:W182" si="195">T165-SUM(U165:V165)</f>
        <v>0.93637672146909723</v>
      </c>
      <c r="X165" s="32"/>
      <c r="Y165" s="5">
        <f t="shared" si="190"/>
        <v>0</v>
      </c>
      <c r="Z165" s="5">
        <f t="shared" si="190"/>
        <v>5.7738844135270728</v>
      </c>
      <c r="AA165" s="5">
        <f t="shared" ref="AA165:AA182" si="196">O165*W165</f>
        <v>0</v>
      </c>
      <c r="AB165" s="5">
        <f t="shared" si="181"/>
        <v>5.6391321659361298</v>
      </c>
      <c r="AC165" s="32"/>
      <c r="AD165" s="5">
        <f t="shared" si="182"/>
        <v>340828.82004326343</v>
      </c>
      <c r="AE165" s="5">
        <f t="shared" si="183"/>
        <v>-3408.2882004326343</v>
      </c>
      <c r="AF165" s="5">
        <f>-$W165*L165</f>
        <v>-37659.326748432359</v>
      </c>
      <c r="AG165" s="5">
        <f t="shared" si="191"/>
        <v>-12947.862695771526</v>
      </c>
      <c r="AH165" s="5">
        <f t="shared" si="184"/>
        <v>286813.34239862696</v>
      </c>
      <c r="AI165" s="42">
        <f>-M165*($W164*N165-$W163*N164)/1000</f>
        <v>0</v>
      </c>
      <c r="AJ165" s="42">
        <f t="shared" si="192"/>
        <v>33101.520591842673</v>
      </c>
      <c r="AK165" s="42">
        <f t="shared" ref="AK165:AK172" si="197">SUM(AH165:AJ165)</f>
        <v>319914.86299046961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363986.8572432379</v>
      </c>
      <c r="K166" s="11">
        <f t="shared" si="187"/>
        <v>3639.8685724323791</v>
      </c>
      <c r="L166" s="24">
        <f t="shared" si="193"/>
        <v>40218.136445498138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 H'!$B$392:$AV$512, 19)</f>
        <v>24.367422511249622</v>
      </c>
      <c r="S166" s="46">
        <f>VLOOKUP(I166, '[1]Lapse Rates'!$A$4:$F$24, 6)</f>
        <v>8.7679360000000005E-4</v>
      </c>
      <c r="T166" s="33">
        <f t="shared" si="188"/>
        <v>0.93637672146909723</v>
      </c>
      <c r="U166" s="33">
        <f t="shared" si="194"/>
        <v>2.2817087201736197E-2</v>
      </c>
      <c r="V166" s="39">
        <f t="shared" si="189"/>
        <v>8.2100911657308705E-4</v>
      </c>
      <c r="W166" s="32">
        <f t="shared" si="195"/>
        <v>0.91273862515078796</v>
      </c>
      <c r="X166" s="32"/>
      <c r="Y166" s="5">
        <f>AA165</f>
        <v>0</v>
      </c>
      <c r="Z166" s="5">
        <f t="shared" si="190"/>
        <v>5.6391321659361298</v>
      </c>
      <c r="AA166" s="5">
        <f t="shared" si="196"/>
        <v>0</v>
      </c>
      <c r="AB166" s="5">
        <f t="shared" si="181"/>
        <v>5.4967766948593386</v>
      </c>
      <c r="AC166" s="32"/>
      <c r="AD166" s="5">
        <f>$W166*J166</f>
        <v>332224.86365314911</v>
      </c>
      <c r="AE166" s="5">
        <f t="shared" si="183"/>
        <v>-3322.2486365314908</v>
      </c>
      <c r="AF166" s="5">
        <f t="shared" si="183"/>
        <v>-36708.646565390765</v>
      </c>
      <c r="AG166" s="5">
        <f t="shared" si="191"/>
        <v>-13741.111608414389</v>
      </c>
      <c r="AH166" s="5">
        <f t="shared" si="184"/>
        <v>278452.8568428125</v>
      </c>
      <c r="AI166" s="42">
        <f t="shared" ref="AI166:AI182" si="199">-M166*($W165*N166-$W164*N165)/1000</f>
        <v>0</v>
      </c>
      <c r="AJ166" s="42">
        <f>$D$6*SUM(Y166:Z166,AD166:AE166)</f>
        <v>32265.899731995669</v>
      </c>
      <c r="AK166" s="42">
        <f t="shared" si="197"/>
        <v>310718.75657480815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363986.8572432379</v>
      </c>
      <c r="K167" s="11">
        <f t="shared" si="187"/>
        <v>3639.8685724323791</v>
      </c>
      <c r="L167" s="24">
        <f t="shared" si="193"/>
        <v>40218.136445498138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 H'!$B$392:$AV$512, 19)</f>
        <v>26.542766311744806</v>
      </c>
      <c r="S167" s="46">
        <f>VLOOKUP(I167, '[1]Lapse Rates'!$A$4:$F$24, 6)</f>
        <v>8.7786349999999995E-4</v>
      </c>
      <c r="T167" s="33">
        <f>W166</f>
        <v>0.91273862515078796</v>
      </c>
      <c r="U167" s="33">
        <f t="shared" si="194"/>
        <v>2.4226608031080607E-2</v>
      </c>
      <c r="V167" s="39">
        <f t="shared" si="189"/>
        <v>8.0125992406005874E-4</v>
      </c>
      <c r="W167" s="32">
        <f t="shared" si="195"/>
        <v>0.88771075719564729</v>
      </c>
      <c r="X167" s="32"/>
      <c r="Y167" s="5">
        <f t="shared" ref="Y167:Z182" si="200">AA166</f>
        <v>0</v>
      </c>
      <c r="Z167" s="5">
        <f t="shared" si="190"/>
        <v>5.4967766948593386</v>
      </c>
      <c r="AA167" s="5">
        <f t="shared" si="196"/>
        <v>0</v>
      </c>
      <c r="AB167" s="5">
        <f t="shared" si="181"/>
        <v>5.346051615951775</v>
      </c>
      <c r="AC167" s="32"/>
      <c r="AD167" s="5">
        <f t="shared" ref="AD167:AD181" si="201">$W167*J167</f>
        <v>323115.0486526587</v>
      </c>
      <c r="AE167" s="5">
        <f t="shared" si="183"/>
        <v>-3231.150486526587</v>
      </c>
      <c r="AF167" s="5">
        <f t="shared" si="183"/>
        <v>-35702.072357031007</v>
      </c>
      <c r="AG167" s="5">
        <f t="shared" si="191"/>
        <v>-14589.965927949643</v>
      </c>
      <c r="AH167" s="5">
        <f t="shared" si="184"/>
        <v>269591.85988115147</v>
      </c>
      <c r="AI167" s="42">
        <f t="shared" si="199"/>
        <v>0</v>
      </c>
      <c r="AJ167" s="42">
        <f t="shared" ref="AJ167:AJ182" si="202">$D$6*SUM(Y167:Z167,AD167:AE167)</f>
        <v>31381.149643891324</v>
      </c>
      <c r="AK167" s="42">
        <f t="shared" si="197"/>
        <v>300973.00952504278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602229</v>
      </c>
      <c r="F168" s="16"/>
      <c r="G168" s="8"/>
      <c r="I168" s="2">
        <f t="shared" si="186"/>
        <v>6</v>
      </c>
      <c r="J168" s="11">
        <f t="shared" si="176"/>
        <v>363986.8572432379</v>
      </c>
      <c r="K168" s="11">
        <f t="shared" si="187"/>
        <v>3639.8685724323791</v>
      </c>
      <c r="L168" s="24">
        <f t="shared" si="193"/>
        <v>40218.136445498138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 H'!$B$392:$AV$512, 19)</f>
        <v>29.290570605072453</v>
      </c>
      <c r="S168" s="46">
        <f>VLOOKUP(I168, '[1]Lapse Rates'!$A$4:$F$24, 6)</f>
        <v>8.7081910000000003E-4</v>
      </c>
      <c r="T168" s="33">
        <f t="shared" ref="T168:T182" si="203">W167</f>
        <v>0.88771075719564729</v>
      </c>
      <c r="U168" s="33">
        <f t="shared" si="194"/>
        <v>2.6001554610521435E-2</v>
      </c>
      <c r="V168" s="39">
        <f t="shared" si="189"/>
        <v>7.7303548264143218E-4</v>
      </c>
      <c r="W168" s="32">
        <f t="shared" si="195"/>
        <v>0.86093616710248444</v>
      </c>
      <c r="X168" s="32"/>
      <c r="Y168" s="5">
        <f t="shared" si="200"/>
        <v>0</v>
      </c>
      <c r="Z168" s="5">
        <f t="shared" si="190"/>
        <v>5.346051615951775</v>
      </c>
      <c r="AA168" s="5">
        <f t="shared" si="196"/>
        <v>0</v>
      </c>
      <c r="AB168" s="5">
        <f t="shared" si="181"/>
        <v>5.184807269779621</v>
      </c>
      <c r="AC168" s="32"/>
      <c r="AD168" s="5">
        <f t="shared" si="201"/>
        <v>313369.44975067239</v>
      </c>
      <c r="AE168" s="5">
        <f t="shared" si="183"/>
        <v>-3133.694497506724</v>
      </c>
      <c r="AF168" s="5">
        <f t="shared" si="183"/>
        <v>-34625.248239391905</v>
      </c>
      <c r="AG168" s="5">
        <f>-U168*M168</f>
        <v>-15658.890231539714</v>
      </c>
      <c r="AH168" s="5">
        <f t="shared" si="184"/>
        <v>259951.61678223405</v>
      </c>
      <c r="AI168" s="42">
        <f t="shared" si="199"/>
        <v>0</v>
      </c>
      <c r="AJ168" s="42">
        <f t="shared" si="202"/>
        <v>30434.65203799908</v>
      </c>
      <c r="AK168" s="42">
        <f t="shared" si="197"/>
        <v>290386.26882023312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363986.8572432379</v>
      </c>
      <c r="K169" s="11">
        <f t="shared" si="187"/>
        <v>3639.8685724323791</v>
      </c>
      <c r="L169" s="24">
        <f t="shared" si="193"/>
        <v>40218.136445498138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 H'!$B$392:$AV$512, 19)</f>
        <v>32.101402267373963</v>
      </c>
      <c r="S169" s="46">
        <f>VLOOKUP(I169, '[1]Lapse Rates'!$A$4:$F$24, 6)</f>
        <v>7.8743759999999998E-4</v>
      </c>
      <c r="T169" s="33">
        <f t="shared" si="203"/>
        <v>0.86093616710248444</v>
      </c>
      <c r="U169" s="33">
        <f t="shared" si="194"/>
        <v>2.7637258226687944E-2</v>
      </c>
      <c r="V169" s="39">
        <f t="shared" si="189"/>
        <v>6.7793350917637926E-4</v>
      </c>
      <c r="W169" s="32">
        <f t="shared" si="195"/>
        <v>0.83262097536662016</v>
      </c>
      <c r="X169" s="32"/>
      <c r="Y169" s="5">
        <f t="shared" si="200"/>
        <v>0</v>
      </c>
      <c r="Z169" s="5">
        <f t="shared" si="190"/>
        <v>5.184807269779621</v>
      </c>
      <c r="AA169" s="5">
        <f t="shared" si="196"/>
        <v>0</v>
      </c>
      <c r="AB169" s="5">
        <f t="shared" si="181"/>
        <v>5.0142849737406427</v>
      </c>
      <c r="AC169" s="32"/>
      <c r="AD169" s="5">
        <f t="shared" si="201"/>
        <v>303063.09209849546</v>
      </c>
      <c r="AE169" s="5">
        <f t="shared" si="183"/>
        <v>-3030.6309209849546</v>
      </c>
      <c r="AF169" s="5">
        <f t="shared" si="183"/>
        <v>-33486.463994678474</v>
      </c>
      <c r="AG169" s="5">
        <f t="shared" ref="AG169:AG182" si="204">-U169*M169</f>
        <v>-16643.958384600053</v>
      </c>
      <c r="AH169" s="5">
        <f t="shared" si="184"/>
        <v>249902.03879823198</v>
      </c>
      <c r="AI169" s="42">
        <f t="shared" si="199"/>
        <v>0</v>
      </c>
      <c r="AJ169" s="42">
        <f t="shared" si="202"/>
        <v>29433.693071106947</v>
      </c>
      <c r="AK169" s="42">
        <f t="shared" si="197"/>
        <v>279335.73186933895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363986.8572432379</v>
      </c>
      <c r="K170" s="11">
        <f t="shared" si="187"/>
        <v>3639.8685724323791</v>
      </c>
      <c r="L170" s="24">
        <f t="shared" si="193"/>
        <v>40218.136445498138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 H'!$B$392:$AV$512, 19)</f>
        <v>35.328033600340056</v>
      </c>
      <c r="S170" s="46">
        <f>VLOOKUP(I170, '[1]Lapse Rates'!$A$4:$F$24, 6)</f>
        <v>7.0183349999999997E-4</v>
      </c>
      <c r="T170" s="33">
        <f t="shared" si="203"/>
        <v>0.83262097536662016</v>
      </c>
      <c r="U170" s="33">
        <f t="shared" si="194"/>
        <v>2.9414861794099866E-2</v>
      </c>
      <c r="V170" s="39">
        <f t="shared" si="189"/>
        <v>5.8436129331496881E-4</v>
      </c>
      <c r="W170" s="32">
        <f t="shared" si="195"/>
        <v>0.80262175227920529</v>
      </c>
      <c r="X170" s="32"/>
      <c r="Y170" s="5">
        <f t="shared" si="200"/>
        <v>0</v>
      </c>
      <c r="Z170" s="5">
        <f t="shared" si="190"/>
        <v>5.0142849737406427</v>
      </c>
      <c r="AA170" s="5">
        <f t="shared" si="196"/>
        <v>0</v>
      </c>
      <c r="AB170" s="5">
        <f t="shared" si="181"/>
        <v>4.8336209525335354</v>
      </c>
      <c r="AC170" s="32"/>
      <c r="AD170" s="5">
        <f t="shared" si="201"/>
        <v>292143.76916716853</v>
      </c>
      <c r="AE170" s="5">
        <f t="shared" si="183"/>
        <v>-2921.4376916716856</v>
      </c>
      <c r="AF170" s="5">
        <f t="shared" si="183"/>
        <v>-32279.951147289885</v>
      </c>
      <c r="AG170" s="5">
        <f t="shared" si="204"/>
        <v>-17714.482803398969</v>
      </c>
      <c r="AH170" s="5">
        <f t="shared" si="184"/>
        <v>239227.89752480801</v>
      </c>
      <c r="AI170" s="42">
        <f t="shared" si="199"/>
        <v>0</v>
      </c>
      <c r="AJ170" s="42">
        <f t="shared" si="202"/>
        <v>28373.202619102169</v>
      </c>
      <c r="AK170" s="42">
        <f t="shared" si="197"/>
        <v>267601.10014391015</v>
      </c>
    </row>
    <row r="171" spans="1:39" ht="15" x14ac:dyDescent="0.2">
      <c r="A171" s="12"/>
      <c r="B171" s="13">
        <v>1</v>
      </c>
      <c r="C171" s="10">
        <f>$H$161*0.14+$B$174</f>
        <v>51137.742162795279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363986.8572432379</v>
      </c>
      <c r="K171" s="11">
        <f t="shared" si="187"/>
        <v>3639.8685724323791</v>
      </c>
      <c r="L171" s="24">
        <f t="shared" si="193"/>
        <v>40218.136445498138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 H'!$B$392:$AV$512, 19)</f>
        <v>39.031969867590519</v>
      </c>
      <c r="S171" s="46">
        <f>VLOOKUP(I171, '[1]Lapse Rates'!$A$4:$F$24, 6)</f>
        <v>6.5742610000000005E-4</v>
      </c>
      <c r="T171" s="33">
        <f t="shared" si="203"/>
        <v>0.80262175227920529</v>
      </c>
      <c r="U171" s="33">
        <f t="shared" si="194"/>
        <v>3.1327908050034645E-2</v>
      </c>
      <c r="V171" s="39">
        <f t="shared" si="189"/>
        <v>5.276644883760841E-4</v>
      </c>
      <c r="W171" s="32">
        <f t="shared" si="195"/>
        <v>0.77076617974079453</v>
      </c>
      <c r="X171" s="32"/>
      <c r="Y171" s="5">
        <f t="shared" si="200"/>
        <v>0</v>
      </c>
      <c r="Z171" s="5">
        <f t="shared" si="190"/>
        <v>4.8336209525335354</v>
      </c>
      <c r="AA171" s="5">
        <f t="shared" si="196"/>
        <v>0</v>
      </c>
      <c r="AB171" s="5">
        <f t="shared" si="181"/>
        <v>4.6417774565911891</v>
      </c>
      <c r="AC171" s="32"/>
      <c r="AD171" s="5">
        <f t="shared" si="201"/>
        <v>280548.75943322841</v>
      </c>
      <c r="AE171" s="5">
        <f t="shared" si="183"/>
        <v>-2805.4875943322845</v>
      </c>
      <c r="AF171" s="5">
        <f t="shared" si="183"/>
        <v>-30998.779384390618</v>
      </c>
      <c r="AG171" s="5">
        <f t="shared" si="204"/>
        <v>-18866.574737064315</v>
      </c>
      <c r="AH171" s="5">
        <f t="shared" si="184"/>
        <v>227877.91771744116</v>
      </c>
      <c r="AI171" s="42">
        <f t="shared" si="199"/>
        <v>0</v>
      </c>
      <c r="AJ171" s="42">
        <f t="shared" si="202"/>
        <v>27247.089145611153</v>
      </c>
      <c r="AK171" s="42">
        <f t="shared" si="197"/>
        <v>255125.00686305232</v>
      </c>
    </row>
    <row r="172" spans="1:39" ht="15" x14ac:dyDescent="0.2">
      <c r="A172" s="12"/>
      <c r="B172" s="70" t="s">
        <v>49</v>
      </c>
      <c r="C172" s="10">
        <f>$H$161*0.11+$B$174</f>
        <v>40218.136445498138</v>
      </c>
      <c r="D172" s="1"/>
      <c r="E172" s="1"/>
      <c r="F172" s="1"/>
      <c r="I172" s="2">
        <f t="shared" si="186"/>
        <v>10</v>
      </c>
      <c r="J172" s="11">
        <f t="shared" si="176"/>
        <v>363986.8572432379</v>
      </c>
      <c r="K172" s="11">
        <f t="shared" si="187"/>
        <v>3639.8685724323791</v>
      </c>
      <c r="L172" s="24">
        <f t="shared" si="193"/>
        <v>40218.136445498138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 H'!$B$392:$AV$512, 19)</f>
        <v>43.42790744190809</v>
      </c>
      <c r="S172" s="46">
        <f>VLOOKUP(I172, '[1]Lapse Rates'!$A$4:$F$24, 6)</f>
        <v>5.9033320000000003E-4</v>
      </c>
      <c r="T172" s="33">
        <f t="shared" si="203"/>
        <v>0.77076617974079453</v>
      </c>
      <c r="U172" s="33">
        <f t="shared" si="194"/>
        <v>3.3472762313136319E-2</v>
      </c>
      <c r="V172" s="39">
        <f t="shared" si="189"/>
        <v>4.5500886533815841E-4</v>
      </c>
      <c r="W172" s="32">
        <f t="shared" si="195"/>
        <v>0.73683840856232008</v>
      </c>
      <c r="X172" s="32"/>
      <c r="Y172" s="5">
        <f t="shared" si="200"/>
        <v>0</v>
      </c>
      <c r="Z172" s="5">
        <f t="shared" si="190"/>
        <v>4.6417774565911891</v>
      </c>
      <c r="AA172" s="5">
        <f t="shared" si="196"/>
        <v>0</v>
      </c>
      <c r="AB172" s="5">
        <f t="shared" si="181"/>
        <v>4.4374545795007743</v>
      </c>
      <c r="AC172" s="32"/>
      <c r="AD172" s="5">
        <f t="shared" si="201"/>
        <v>268199.4966287078</v>
      </c>
      <c r="AE172" s="5">
        <f t="shared" si="183"/>
        <v>-2681.9949662870781</v>
      </c>
      <c r="AF172" s="5">
        <f t="shared" si="183"/>
        <v>-29634.267653843093</v>
      </c>
      <c r="AG172" s="5">
        <f t="shared" si="204"/>
        <v>-20158.268175077774</v>
      </c>
      <c r="AH172" s="5">
        <f>SUM(AD172:AG172)</f>
        <v>215724.96583349988</v>
      </c>
      <c r="AI172" s="42">
        <f t="shared" si="199"/>
        <v>0</v>
      </c>
      <c r="AJ172" s="42">
        <f t="shared" si="202"/>
        <v>26047.722271451967</v>
      </c>
      <c r="AK172" s="42">
        <f t="shared" si="197"/>
        <v>241772.68810495184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363986.8572432379</v>
      </c>
      <c r="K173" s="11">
        <f t="shared" si="187"/>
        <v>3639.8685724323791</v>
      </c>
      <c r="L173" s="24">
        <f t="shared" si="193"/>
        <v>40218.136445498138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 H'!$B$392:$AV$512, 19)</f>
        <v>48.467752650993425</v>
      </c>
      <c r="S173" s="46">
        <f>VLOOKUP(I173, '[1]Lapse Rates'!$A$4:$F$24, 6)</f>
        <v>5.0522920000000001E-4</v>
      </c>
      <c r="T173" s="33">
        <f t="shared" si="203"/>
        <v>0.73683840856232008</v>
      </c>
      <c r="U173" s="33">
        <f t="shared" si="194"/>
        <v>3.5712901729950168E-2</v>
      </c>
      <c r="V173" s="39">
        <f t="shared" si="189"/>
        <v>3.7227227968721413E-4</v>
      </c>
      <c r="W173" s="32">
        <f t="shared" si="195"/>
        <v>0.70075323455268268</v>
      </c>
      <c r="X173" s="31"/>
      <c r="Y173" s="5">
        <f t="shared" si="200"/>
        <v>0</v>
      </c>
      <c r="Z173" s="5">
        <f t="shared" si="190"/>
        <v>4.4374545795007743</v>
      </c>
      <c r="AA173" s="5">
        <f t="shared" si="196"/>
        <v>0</v>
      </c>
      <c r="AB173" s="5">
        <f t="shared" si="181"/>
        <v>4.2201391969142756</v>
      </c>
      <c r="AC173" s="32"/>
      <c r="AD173" s="5">
        <f t="shared" si="201"/>
        <v>255064.96754786451</v>
      </c>
      <c r="AE173" s="5">
        <f t="shared" si="183"/>
        <v>-2550.6496754786453</v>
      </c>
      <c r="AF173" s="5">
        <f t="shared" si="183"/>
        <v>-28182.989201863951</v>
      </c>
      <c r="AG173" s="5">
        <f t="shared" si="204"/>
        <v>-21507.345095926161</v>
      </c>
      <c r="AH173" s="5">
        <f t="shared" ref="AH173:AH182" si="205">SUM(AD173:AG173)</f>
        <v>202823.98357459574</v>
      </c>
      <c r="AI173" s="42">
        <f t="shared" si="199"/>
        <v>0</v>
      </c>
      <c r="AJ173" s="42">
        <f t="shared" si="202"/>
        <v>24772.089897575304</v>
      </c>
      <c r="AK173" s="42">
        <f t="shared" ref="AK173:AK182" si="206">SUM(AH173:AJ173)</f>
        <v>227596.07347217103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86"/>
        <v>12</v>
      </c>
      <c r="J174" s="11">
        <f t="shared" si="176"/>
        <v>363986.8572432379</v>
      </c>
      <c r="K174" s="11">
        <f t="shared" si="187"/>
        <v>3639.8685724323791</v>
      </c>
      <c r="L174" s="24">
        <f t="shared" si="193"/>
        <v>40218.136445498138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 H'!$B$392:$AV$512, 19)</f>
        <v>54.219452692845728</v>
      </c>
      <c r="S174" s="46">
        <f>VLOOKUP(I174, '[1]Lapse Rates'!$A$4:$F$24, 6)</f>
        <v>4.8306569999999999E-4</v>
      </c>
      <c r="T174" s="33">
        <f t="shared" si="203"/>
        <v>0.70075323455268268</v>
      </c>
      <c r="U174" s="33">
        <f t="shared" si="194"/>
        <v>3.7994456850187805E-2</v>
      </c>
      <c r="V174" s="39">
        <f t="shared" si="189"/>
        <v>3.3850985177645587E-4</v>
      </c>
      <c r="W174" s="32">
        <f t="shared" si="195"/>
        <v>0.66242026785071839</v>
      </c>
      <c r="X174" s="31"/>
      <c r="Y174" s="5">
        <f t="shared" si="200"/>
        <v>0</v>
      </c>
      <c r="Z174" s="5">
        <f t="shared" si="190"/>
        <v>4.2201391969142756</v>
      </c>
      <c r="AA174" s="5">
        <f t="shared" si="196"/>
        <v>0</v>
      </c>
      <c r="AB174" s="5">
        <f t="shared" si="181"/>
        <v>3.9892869548747028</v>
      </c>
      <c r="AC174" s="32"/>
      <c r="AD174" s="5">
        <f t="shared" si="201"/>
        <v>241112.27146920684</v>
      </c>
      <c r="AE174" s="5">
        <f t="shared" si="183"/>
        <v>-2411.1227146920687</v>
      </c>
      <c r="AF174" s="5">
        <f t="shared" si="183"/>
        <v>-26641.308716683616</v>
      </c>
      <c r="AG174" s="5">
        <f t="shared" si="204"/>
        <v>-22881.36375443175</v>
      </c>
      <c r="AH174" s="5">
        <f t="shared" si="205"/>
        <v>189178.47628339942</v>
      </c>
      <c r="AI174" s="42">
        <f t="shared" si="199"/>
        <v>0</v>
      </c>
      <c r="AJ174" s="42">
        <f t="shared" si="202"/>
        <v>23416.996688473122</v>
      </c>
      <c r="AK174" s="42">
        <f t="shared" si="206"/>
        <v>212595.47297187254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363986.8572432379</v>
      </c>
      <c r="K175" s="11">
        <f t="shared" si="187"/>
        <v>3639.8685724323791</v>
      </c>
      <c r="L175" s="24">
        <f t="shared" si="193"/>
        <v>40218.136445498138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 H'!$B$392:$AV$512, 19)</f>
        <v>60.821713954446928</v>
      </c>
      <c r="S175" s="46">
        <f>VLOOKUP(I175, '[1]Lapse Rates'!$A$4:$F$24, 6)</f>
        <v>4.5965829999999999E-4</v>
      </c>
      <c r="T175" s="33">
        <f t="shared" si="203"/>
        <v>0.66242026785071839</v>
      </c>
      <c r="U175" s="33">
        <f t="shared" si="194"/>
        <v>4.0289536048844513E-2</v>
      </c>
      <c r="V175" s="39">
        <f t="shared" si="189"/>
        <v>3.0448697420580584E-4</v>
      </c>
      <c r="W175" s="32">
        <f t="shared" si="195"/>
        <v>0.62182624482766813</v>
      </c>
      <c r="X175" s="31"/>
      <c r="Y175" s="5">
        <f t="shared" si="200"/>
        <v>0</v>
      </c>
      <c r="Z175" s="5">
        <f t="shared" si="190"/>
        <v>3.9892869548747028</v>
      </c>
      <c r="AA175" s="5">
        <f t="shared" si="196"/>
        <v>0</v>
      </c>
      <c r="AB175" s="5">
        <f t="shared" si="181"/>
        <v>3.7448179759632176</v>
      </c>
      <c r="AC175" s="32"/>
      <c r="AD175" s="5">
        <f t="shared" si="201"/>
        <v>226336.58060618714</v>
      </c>
      <c r="AE175" s="5">
        <f t="shared" si="183"/>
        <v>-2263.3658060618714</v>
      </c>
      <c r="AF175" s="5">
        <f t="shared" si="183"/>
        <v>-25008.692759870886</v>
      </c>
      <c r="AG175" s="5">
        <f t="shared" si="204"/>
        <v>-24263.527005159583</v>
      </c>
      <c r="AH175" s="5">
        <f t="shared" si="205"/>
        <v>174800.99503509479</v>
      </c>
      <c r="AI175" s="42">
        <f t="shared" si="199"/>
        <v>0</v>
      </c>
      <c r="AJ175" s="42">
        <f t="shared" si="202"/>
        <v>21981.973720942562</v>
      </c>
      <c r="AK175" s="42">
        <f t="shared" si="206"/>
        <v>196782.96875603736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363986.8572432379</v>
      </c>
      <c r="K176" s="11">
        <f t="shared" si="187"/>
        <v>3639.8685724323791</v>
      </c>
      <c r="L176" s="24">
        <f t="shared" si="193"/>
        <v>40218.136445498138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 H'!$B$392:$AV$512, 19)</f>
        <v>68.142471609422245</v>
      </c>
      <c r="S176" s="46">
        <f>VLOOKUP(I176, '[1]Lapse Rates'!$A$4:$F$24, 6)</f>
        <v>3.6747819999999998E-4</v>
      </c>
      <c r="T176" s="33">
        <f t="shared" si="203"/>
        <v>0.62182624482766813</v>
      </c>
      <c r="U176" s="33">
        <f t="shared" si="194"/>
        <v>4.2372777234163023E-2</v>
      </c>
      <c r="V176" s="39">
        <f t="shared" si="189"/>
        <v>2.2850758916203079E-4</v>
      </c>
      <c r="W176" s="32">
        <f t="shared" si="195"/>
        <v>0.57922496000434309</v>
      </c>
      <c r="X176" s="31"/>
      <c r="Y176" s="5">
        <f t="shared" si="200"/>
        <v>0</v>
      </c>
      <c r="Z176" s="5">
        <f t="shared" si="190"/>
        <v>3.7448179759632176</v>
      </c>
      <c r="AA176" s="5">
        <f t="shared" si="196"/>
        <v>0</v>
      </c>
      <c r="AB176" s="5">
        <f t="shared" si="181"/>
        <v>3.4882606843845552</v>
      </c>
      <c r="AC176" s="32"/>
      <c r="AD176" s="5">
        <f t="shared" si="201"/>
        <v>210830.27282882101</v>
      </c>
      <c r="AE176" s="5">
        <f t="shared" si="183"/>
        <v>-2108.3027282882103</v>
      </c>
      <c r="AF176" s="5">
        <f t="shared" si="183"/>
        <v>-23295.348474092872</v>
      </c>
      <c r="AG176" s="5">
        <f t="shared" si="204"/>
        <v>-25518.115260952763</v>
      </c>
      <c r="AH176" s="5">
        <f t="shared" si="205"/>
        <v>159908.50636548718</v>
      </c>
      <c r="AI176" s="42">
        <f t="shared" si="199"/>
        <v>0</v>
      </c>
      <c r="AJ176" s="42">
        <f t="shared" si="202"/>
        <v>20475.992633505713</v>
      </c>
      <c r="AK176" s="42">
        <f t="shared" si="206"/>
        <v>180384.4989989929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363986.8572432379</v>
      </c>
      <c r="K177" s="11">
        <f t="shared" si="187"/>
        <v>3639.8685724323791</v>
      </c>
      <c r="L177" s="24">
        <f t="shared" si="193"/>
        <v>40218.136445498138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 H'!$B$392:$AV$512, 19)</f>
        <v>76.217848489225574</v>
      </c>
      <c r="S177" s="46">
        <f>VLOOKUP(I177, '[1]Lapse Rates'!$A$4:$F$24, 6)</f>
        <v>3.9775519999999998E-4</v>
      </c>
      <c r="T177" s="33">
        <f t="shared" si="203"/>
        <v>0.57922496000434309</v>
      </c>
      <c r="U177" s="33">
        <f t="shared" si="194"/>
        <v>4.4147280242788765E-2</v>
      </c>
      <c r="V177" s="39">
        <f t="shared" si="189"/>
        <v>2.3038973981151948E-4</v>
      </c>
      <c r="W177" s="32">
        <f t="shared" si="195"/>
        <v>0.5348472900217428</v>
      </c>
      <c r="X177" s="31"/>
      <c r="Y177" s="5">
        <f t="shared" si="200"/>
        <v>0</v>
      </c>
      <c r="Z177" s="5">
        <f t="shared" si="190"/>
        <v>3.4882606843845552</v>
      </c>
      <c r="AA177" s="5">
        <f t="shared" si="196"/>
        <v>0</v>
      </c>
      <c r="AB177" s="5">
        <f t="shared" si="181"/>
        <v>3.2210054862250415</v>
      </c>
      <c r="AC177" s="32"/>
      <c r="AD177" s="5">
        <f t="shared" si="201"/>
        <v>194677.38420007675</v>
      </c>
      <c r="AE177" s="5">
        <f t="shared" si="183"/>
        <v>-1946.7738420007677</v>
      </c>
      <c r="AF177" s="5">
        <f t="shared" si="183"/>
        <v>-21510.561287599368</v>
      </c>
      <c r="AG177" s="5">
        <f t="shared" si="204"/>
        <v>-26586.772433334434</v>
      </c>
      <c r="AH177" s="5">
        <f t="shared" si="205"/>
        <v>144633.27663714217</v>
      </c>
      <c r="AI177" s="42">
        <f t="shared" si="199"/>
        <v>0</v>
      </c>
      <c r="AJ177" s="42">
        <f t="shared" si="202"/>
        <v>18907.215074500393</v>
      </c>
      <c r="AK177" s="42">
        <f t="shared" si="206"/>
        <v>163540.49171164256</v>
      </c>
    </row>
    <row r="178" spans="1:39" ht="15" x14ac:dyDescent="0.2">
      <c r="I178" s="2">
        <f t="shared" si="186"/>
        <v>16</v>
      </c>
      <c r="J178" s="11">
        <f t="shared" si="176"/>
        <v>363986.8572432379</v>
      </c>
      <c r="K178" s="11">
        <f t="shared" si="187"/>
        <v>3639.8685724323791</v>
      </c>
      <c r="L178" s="24">
        <f t="shared" si="193"/>
        <v>40218.136445498138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 H'!$B$392:$AV$512, 19)</f>
        <v>84.943691780415293</v>
      </c>
      <c r="S178" s="46">
        <f>VLOOKUP(I178, '[1]Lapse Rates'!$A$4:$F$24, 6)</f>
        <v>2.516404E-4</v>
      </c>
      <c r="T178" s="33">
        <f t="shared" si="203"/>
        <v>0.5348472900217428</v>
      </c>
      <c r="U178" s="33">
        <f t="shared" si="194"/>
        <v>4.5431903353197307E-2</v>
      </c>
      <c r="V178" s="39">
        <f t="shared" si="189"/>
        <v>1.3458918599998737E-4</v>
      </c>
      <c r="W178" s="32">
        <f t="shared" si="195"/>
        <v>0.48928079748254549</v>
      </c>
      <c r="X178" s="31"/>
      <c r="Y178" s="5">
        <f t="shared" si="200"/>
        <v>0</v>
      </c>
      <c r="Z178" s="5">
        <f t="shared" si="190"/>
        <v>3.2210054862250415</v>
      </c>
      <c r="AA178" s="5">
        <f t="shared" si="196"/>
        <v>0</v>
      </c>
      <c r="AB178" s="5">
        <f t="shared" si="181"/>
        <v>2.9465908538711587</v>
      </c>
      <c r="AC178" s="32"/>
      <c r="AD178" s="5">
        <f t="shared" si="201"/>
        <v>178091.77978513687</v>
      </c>
      <c r="AE178" s="5">
        <f t="shared" si="183"/>
        <v>-1780.917797851369</v>
      </c>
      <c r="AF178" s="5">
        <f t="shared" si="183"/>
        <v>-19677.961873315155</v>
      </c>
      <c r="AG178" s="5">
        <f t="shared" si="204"/>
        <v>-27360.40972449266</v>
      </c>
      <c r="AH178" s="5">
        <f t="shared" si="205"/>
        <v>129272.49038947767</v>
      </c>
      <c r="AI178" s="42">
        <f t="shared" si="199"/>
        <v>0</v>
      </c>
      <c r="AJ178" s="42">
        <f t="shared" si="202"/>
        <v>17296.411541590907</v>
      </c>
      <c r="AK178" s="42">
        <f t="shared" si="206"/>
        <v>146568.90193106857</v>
      </c>
    </row>
    <row r="179" spans="1:39" ht="15" x14ac:dyDescent="0.2">
      <c r="I179" s="2">
        <f t="shared" si="186"/>
        <v>17</v>
      </c>
      <c r="J179" s="11">
        <f t="shared" si="176"/>
        <v>363986.8572432379</v>
      </c>
      <c r="K179" s="11">
        <f t="shared" si="187"/>
        <v>3639.8685724323791</v>
      </c>
      <c r="L179" s="24">
        <f t="shared" si="193"/>
        <v>40218.136445498138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 H'!$B$392:$AV$512, 19)</f>
        <v>94.442891119096217</v>
      </c>
      <c r="S179" s="46">
        <f>VLOOKUP(I179, '[1]Lapse Rates'!$A$4:$F$24, 6)</f>
        <v>2.7508159999999998E-4</v>
      </c>
      <c r="T179" s="33">
        <f t="shared" si="203"/>
        <v>0.48928079748254549</v>
      </c>
      <c r="U179" s="33">
        <f t="shared" si="194"/>
        <v>4.620909308330861E-2</v>
      </c>
      <c r="V179" s="39">
        <f t="shared" si="189"/>
        <v>1.3459214462077459E-4</v>
      </c>
      <c r="W179" s="32">
        <f t="shared" si="195"/>
        <v>0.44293711225461613</v>
      </c>
      <c r="X179" s="31"/>
      <c r="Y179" s="5">
        <f t="shared" si="200"/>
        <v>0</v>
      </c>
      <c r="Z179" s="5">
        <f t="shared" si="190"/>
        <v>2.9465908538711587</v>
      </c>
      <c r="AA179" s="5">
        <f t="shared" si="196"/>
        <v>0</v>
      </c>
      <c r="AB179" s="5">
        <f t="shared" si="181"/>
        <v>2.6674957417598519</v>
      </c>
      <c r="AC179" s="32"/>
      <c r="AD179" s="5">
        <f t="shared" si="201"/>
        <v>161223.287445953</v>
      </c>
      <c r="AE179" s="5">
        <f t="shared" si="183"/>
        <v>-1612.23287445953</v>
      </c>
      <c r="AF179" s="5">
        <f t="shared" si="183"/>
        <v>-17814.105217431075</v>
      </c>
      <c r="AG179" s="5">
        <f t="shared" si="204"/>
        <v>-27828.455918467862</v>
      </c>
      <c r="AH179" s="5">
        <f t="shared" si="205"/>
        <v>113968.49343559452</v>
      </c>
      <c r="AI179" s="42">
        <f t="shared" si="199"/>
        <v>0</v>
      </c>
      <c r="AJ179" s="42">
        <f t="shared" si="202"/>
        <v>15658.133514026276</v>
      </c>
      <c r="AK179" s="42">
        <f t="shared" si="206"/>
        <v>129626.6269496208</v>
      </c>
    </row>
    <row r="180" spans="1:39" ht="15" x14ac:dyDescent="0.2">
      <c r="I180" s="2">
        <f t="shared" si="186"/>
        <v>18</v>
      </c>
      <c r="J180" s="11">
        <f t="shared" si="176"/>
        <v>363986.8572432379</v>
      </c>
      <c r="K180" s="11">
        <f t="shared" si="187"/>
        <v>3639.8685724323791</v>
      </c>
      <c r="L180" s="24">
        <f t="shared" si="193"/>
        <v>40218.136445498138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 H'!$B$392:$AV$512, 19)</f>
        <v>105.04192053365023</v>
      </c>
      <c r="S180" s="46">
        <f>VLOOKUP(I180, '[1]Lapse Rates'!$A$4:$F$24, 6)</f>
        <v>2.0998619999999999E-4</v>
      </c>
      <c r="T180" s="33">
        <f t="shared" si="203"/>
        <v>0.44293711225461613</v>
      </c>
      <c r="U180" s="33">
        <f t="shared" si="194"/>
        <v>4.6526964946853891E-2</v>
      </c>
      <c r="V180" s="39">
        <f t="shared" si="189"/>
        <v>9.3010681041320268E-5</v>
      </c>
      <c r="W180" s="32">
        <f t="shared" si="195"/>
        <v>0.39631713662672091</v>
      </c>
      <c r="X180" s="31"/>
      <c r="Y180" s="5">
        <f t="shared" si="200"/>
        <v>0</v>
      </c>
      <c r="Z180" s="5">
        <f t="shared" si="200"/>
        <v>2.6674957417598519</v>
      </c>
      <c r="AA180" s="5">
        <f t="shared" si="196"/>
        <v>0</v>
      </c>
      <c r="AB180" s="5">
        <f t="shared" si="181"/>
        <v>2.3867367287357348</v>
      </c>
      <c r="AC180" s="32"/>
      <c r="AD180" s="5">
        <f t="shared" si="201"/>
        <v>144254.22903239907</v>
      </c>
      <c r="AE180" s="5">
        <f t="shared" si="183"/>
        <v>-1442.5422903239908</v>
      </c>
      <c r="AF180" s="5">
        <f t="shared" si="183"/>
        <v>-15939.136676542588</v>
      </c>
      <c r="AG180" s="5">
        <f t="shared" si="204"/>
        <v>-28019.887572978871</v>
      </c>
      <c r="AH180" s="5">
        <f t="shared" si="205"/>
        <v>98852.662492553616</v>
      </c>
      <c r="AI180" s="42">
        <f t="shared" si="199"/>
        <v>0</v>
      </c>
      <c r="AJ180" s="42">
        <f t="shared" si="202"/>
        <v>14010.088150729835</v>
      </c>
      <c r="AK180" s="42">
        <f t="shared" si="206"/>
        <v>112862.75064328345</v>
      </c>
    </row>
    <row r="181" spans="1:39" ht="15" x14ac:dyDescent="0.2">
      <c r="I181" s="2">
        <f t="shared" si="186"/>
        <v>19</v>
      </c>
      <c r="J181" s="11">
        <f t="shared" si="176"/>
        <v>363986.8572432379</v>
      </c>
      <c r="K181" s="11">
        <f t="shared" si="187"/>
        <v>3639.8685724323791</v>
      </c>
      <c r="L181" s="24">
        <f t="shared" si="193"/>
        <v>40218.136445498138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 H'!$B$392:$AV$512, 19)</f>
        <v>116.85028111046127</v>
      </c>
      <c r="S181" s="46">
        <f>VLOOKUP(I181, '[1]Lapse Rates'!$A$4:$F$24, 6)</f>
        <v>1.6037285799999999E-2</v>
      </c>
      <c r="T181" s="33">
        <f t="shared" si="203"/>
        <v>0.39631713662672091</v>
      </c>
      <c r="U181" s="33">
        <f t="shared" si="194"/>
        <v>4.6309768823725422E-2</v>
      </c>
      <c r="V181" s="39">
        <f t="shared" si="189"/>
        <v>6.3558511875203708E-3</v>
      </c>
      <c r="W181" s="32">
        <f t="shared" si="195"/>
        <v>0.34365151661547511</v>
      </c>
      <c r="X181" s="31"/>
      <c r="Y181" s="5">
        <f t="shared" si="200"/>
        <v>0</v>
      </c>
      <c r="Z181" s="5">
        <f t="shared" si="200"/>
        <v>2.3867367287357348</v>
      </c>
      <c r="AA181" s="5">
        <f t="shared" si="196"/>
        <v>0</v>
      </c>
      <c r="AB181" s="5">
        <f t="shared" si="181"/>
        <v>2.0695690919982095</v>
      </c>
      <c r="AC181" s="32"/>
      <c r="AD181" s="5">
        <f t="shared" si="201"/>
        <v>125084.63551973914</v>
      </c>
      <c r="AE181" s="5">
        <f t="shared" si="183"/>
        <v>-1250.8463551973914</v>
      </c>
      <c r="AF181" s="5">
        <f t="shared" si="183"/>
        <v>-13821.023584943548</v>
      </c>
      <c r="AG181" s="5">
        <f t="shared" si="204"/>
        <v>-27889.085768943336</v>
      </c>
      <c r="AH181" s="5">
        <f t="shared" si="205"/>
        <v>82123.679810654867</v>
      </c>
      <c r="AI181" s="42">
        <f t="shared" si="199"/>
        <v>0</v>
      </c>
      <c r="AJ181" s="42">
        <f t="shared" si="202"/>
        <v>12148.328855914635</v>
      </c>
      <c r="AK181" s="42">
        <f t="shared" si="206"/>
        <v>94272.008666569498</v>
      </c>
    </row>
    <row r="182" spans="1:39" ht="15" x14ac:dyDescent="0.2">
      <c r="I182" s="2">
        <f t="shared" si="186"/>
        <v>20</v>
      </c>
      <c r="J182" s="11">
        <f t="shared" si="176"/>
        <v>363986.8572432379</v>
      </c>
      <c r="K182" s="11">
        <f t="shared" si="187"/>
        <v>3639.8685724323791</v>
      </c>
      <c r="L182" s="24">
        <f t="shared" si="193"/>
        <v>40218.136445498138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 H'!$B$392:$AV$512, 19)</f>
        <v>130.05513524256037</v>
      </c>
      <c r="S182" s="46">
        <f>VLOOKUP(I182, '[1]Lapse Rates'!$A$4:$F$24, 6)</f>
        <v>0</v>
      </c>
      <c r="T182" s="33">
        <f t="shared" si="203"/>
        <v>0.34365151661547511</v>
      </c>
      <c r="U182" s="33">
        <f t="shared" si="194"/>
        <v>4.4693644469736594E-2</v>
      </c>
      <c r="V182" s="39">
        <f t="shared" si="189"/>
        <v>0</v>
      </c>
      <c r="W182" s="32">
        <f t="shared" si="195"/>
        <v>0.29895787214573849</v>
      </c>
      <c r="X182" s="31"/>
      <c r="Y182" s="5">
        <f t="shared" si="200"/>
        <v>0</v>
      </c>
      <c r="Z182" s="5">
        <f t="shared" si="200"/>
        <v>2.0695690919982095</v>
      </c>
      <c r="AA182" s="5">
        <f t="shared" si="196"/>
        <v>0</v>
      </c>
      <c r="AB182" s="5">
        <f t="shared" si="181"/>
        <v>1.8004110038445593</v>
      </c>
      <c r="AC182" s="32"/>
      <c r="AD182" s="5">
        <f>$W182*J182</f>
        <v>108816.73633045309</v>
      </c>
      <c r="AE182" s="5">
        <f t="shared" si="183"/>
        <v>-1088.1673633045309</v>
      </c>
      <c r="AF182" s="5">
        <f t="shared" si="183"/>
        <v>-12023.528493413098</v>
      </c>
      <c r="AG182" s="5">
        <f t="shared" si="204"/>
        <v>-26915.808815364999</v>
      </c>
      <c r="AH182" s="5">
        <f t="shared" si="205"/>
        <v>68789.231658370452</v>
      </c>
      <c r="AI182" s="42">
        <f t="shared" si="199"/>
        <v>0</v>
      </c>
      <c r="AJ182" s="42">
        <f t="shared" si="202"/>
        <v>10568.3756404052</v>
      </c>
      <c r="AK182" s="42">
        <f t="shared" si="206"/>
        <v>79357.607298775649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5368658.6635392131</v>
      </c>
      <c r="AE185" s="21">
        <f t="shared" ref="AE185:AK185" si="207">SUM(AE162:AE182)</f>
        <v>-192074.32971970917</v>
      </c>
      <c r="AF185" s="21">
        <f t="shared" si="207"/>
        <v>-564706.3855231877</v>
      </c>
      <c r="AG185" s="21">
        <f t="shared" si="207"/>
        <v>-412587.6633459999</v>
      </c>
      <c r="AH185" s="21">
        <f t="shared" si="207"/>
        <v>4199290.284950316</v>
      </c>
      <c r="AI185" s="21">
        <f t="shared" si="207"/>
        <v>0</v>
      </c>
      <c r="AJ185" s="21">
        <f t="shared" si="207"/>
        <v>486407.19397373381</v>
      </c>
      <c r="AK185" s="21">
        <f t="shared" si="207"/>
        <v>4685697.4789240491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2845530.2491956679</v>
      </c>
      <c r="AE187" s="21">
        <f t="shared" ref="AE187:AK187" si="208">AE162+NPV($D$6,AE163:AE182)</f>
        <v>-167161.71926236569</v>
      </c>
      <c r="AF187" s="21">
        <f t="shared" si="208"/>
        <v>-289438.54366332904</v>
      </c>
      <c r="AG187" s="21">
        <f t="shared" si="208"/>
        <v>-152339.55614245255</v>
      </c>
      <c r="AH187" s="21">
        <f t="shared" si="208"/>
        <v>2236590.4301275215</v>
      </c>
      <c r="AI187" s="21">
        <f t="shared" si="208"/>
        <v>0</v>
      </c>
      <c r="AJ187" s="21">
        <f t="shared" si="208"/>
        <v>241327.86759103899</v>
      </c>
      <c r="AK187" s="21">
        <f t="shared" si="208"/>
        <v>2477918.2977185589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4089665.6261507976</v>
      </c>
      <c r="AE189" s="21">
        <f t="shared" ref="AE189:AK189" si="209">AE162+NPV($D$7,AE163:AE182)</f>
        <v>-179409.76712606917</v>
      </c>
      <c r="AF189" s="21">
        <f t="shared" si="209"/>
        <v>-424771.35867325065</v>
      </c>
      <c r="AG189" s="21">
        <f t="shared" si="209"/>
        <v>-272903.50606447028</v>
      </c>
      <c r="AH189" s="21">
        <f t="shared" si="209"/>
        <v>3212580.994287007</v>
      </c>
      <c r="AI189" s="21">
        <f t="shared" si="209"/>
        <v>0</v>
      </c>
      <c r="AJ189" s="21">
        <f t="shared" si="209"/>
        <v>362178.15467422205</v>
      </c>
      <c r="AK189" s="21">
        <f t="shared" si="209"/>
        <v>3574759.1489612297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330260.12821152824</v>
      </c>
    </row>
    <row r="192" spans="1:39" ht="15" x14ac:dyDescent="0.2">
      <c r="G192" s="58" t="s">
        <v>115</v>
      </c>
      <c r="H192" s="57"/>
      <c r="I192" s="57"/>
      <c r="J192" s="11">
        <f>H$191</f>
        <v>330260.12821152824</v>
      </c>
      <c r="K192" s="11">
        <f>J192*$C$10</f>
        <v>132104.05128461131</v>
      </c>
      <c r="L192" s="24">
        <f>$C$201</f>
        <v>46419.451654727447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330260.12821152824</v>
      </c>
      <c r="AE192" s="5">
        <f>-$W192*K192</f>
        <v>-132104.05128461131</v>
      </c>
      <c r="AF192" s="5">
        <f>-$W192*L192</f>
        <v>-46419.451654727447</v>
      </c>
      <c r="AG192" s="5"/>
      <c r="AH192" s="5">
        <f>SUM(AD192:AG192)</f>
        <v>151736.62527218947</v>
      </c>
      <c r="AI192" s="42">
        <f>Y192-AA192</f>
        <v>0</v>
      </c>
      <c r="AJ192" s="42"/>
      <c r="AK192" s="42">
        <f>SUM(AH192:AJ192)</f>
        <v>151736.62527218947</v>
      </c>
      <c r="AL192" s="6" t="s">
        <v>39</v>
      </c>
      <c r="AM192" s="36">
        <f>AK219</f>
        <v>3242754.7158534257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330260.12821152824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 H'!$B$392:$AV$512, 22)</f>
        <v>18.54256044981144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1.8542560449811441E-2</v>
      </c>
      <c r="V193" s="39">
        <f>MIN(S193*T193,T193-U193)</f>
        <v>1.1402544E-3</v>
      </c>
      <c r="W193" s="32">
        <f>T193-SUM(U193:V193)</f>
        <v>0.98031718515018851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5.9037543809581283</v>
      </c>
      <c r="AC193" s="32"/>
      <c r="AD193" s="5">
        <f t="shared" ref="AD193:AD195" si="218">$W193*J193</f>
        <v>323759.67925566575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-11166.867637129495</v>
      </c>
      <c r="AH193" s="5">
        <f t="shared" ref="AH193:AH201" si="220">SUM(AD193:AG193)</f>
        <v>312592.81161853625</v>
      </c>
      <c r="AI193" s="42">
        <f>-M193*$W192*(N193-N192)/1000</f>
        <v>0</v>
      </c>
      <c r="AJ193" s="42">
        <f>$D$6*SUM(Y193:Z193,AD193:AE193)</f>
        <v>31761.415321629811</v>
      </c>
      <c r="AK193" s="42">
        <f t="shared" ref="AK193" si="221">SUM(AH193:AJ193)</f>
        <v>344354.22694016603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330260.12821152824</v>
      </c>
      <c r="K194" s="11">
        <f t="shared" ref="K194:K212" si="223">J194*$C$11</f>
        <v>3302.6012821152826</v>
      </c>
      <c r="L194" s="24">
        <f>$C$202</f>
        <v>36511.647808381596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 H'!$B$392:$AV$512, 22)</f>
        <v>20.254306230369146</v>
      </c>
      <c r="S194" s="46">
        <f>VLOOKUP(I194, '[1]Lapse Rates'!$A$4:$F$24, 6)</f>
        <v>1.1150343000000001E-3</v>
      </c>
      <c r="T194" s="33">
        <f t="shared" ref="T194:T196" si="224">W193</f>
        <v>0.98031718515018851</v>
      </c>
      <c r="U194" s="33">
        <f>T194*R194/1000</f>
        <v>1.9855644470925405E-2</v>
      </c>
      <c r="V194" s="39">
        <f t="shared" ref="V194:V212" si="225">MIN(S194*T194,T194-U194)</f>
        <v>1.093087286321911E-3</v>
      </c>
      <c r="W194" s="32">
        <f>T194-SUM(U194:V194)</f>
        <v>0.95936845339294119</v>
      </c>
      <c r="X194" s="32"/>
      <c r="Y194" s="5">
        <f t="shared" ref="Y194:Z209" si="226">AA193</f>
        <v>0</v>
      </c>
      <c r="Z194" s="5">
        <f t="shared" si="226"/>
        <v>5.9037543809581283</v>
      </c>
      <c r="AA194" s="5">
        <f>O194*W194</f>
        <v>0</v>
      </c>
      <c r="AB194" s="5">
        <f t="shared" si="217"/>
        <v>5.7775950431837755</v>
      </c>
      <c r="AC194" s="32"/>
      <c r="AD194" s="5">
        <f t="shared" si="218"/>
        <v>316841.14841964829</v>
      </c>
      <c r="AE194" s="5">
        <f t="shared" si="219"/>
        <v>-3168.4114841964833</v>
      </c>
      <c r="AF194" s="5">
        <f t="shared" si="219"/>
        <v>-35028.123088754823</v>
      </c>
      <c r="AG194" s="5">
        <f t="shared" ref="AG194:AG197" si="227">-U194*M194</f>
        <v>-11957.644914080936</v>
      </c>
      <c r="AH194" s="5">
        <f t="shared" si="220"/>
        <v>266686.96893261606</v>
      </c>
      <c r="AI194" s="42">
        <f>-M194*($W193*N194-$W192*N193)/1000</f>
        <v>0</v>
      </c>
      <c r="AJ194" s="42">
        <f t="shared" ref="AJ194:AJ195" si="228">$D$6*SUM(Y194:Z194,AD194:AE194)</f>
        <v>30771.874651672595</v>
      </c>
      <c r="AK194" s="42">
        <f>SUM(AH194:AJ194)</f>
        <v>297458.84358428867</v>
      </c>
      <c r="AL194" s="48" t="s">
        <v>59</v>
      </c>
      <c r="AM194" s="54">
        <f>AK219/AD219</f>
        <v>0.86894502105025817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330260.12821152824</v>
      </c>
      <c r="K195" s="11">
        <f t="shared" si="223"/>
        <v>3302.6012821152826</v>
      </c>
      <c r="L195" s="24">
        <f t="shared" ref="L195:L212" si="229">$C$202</f>
        <v>36511.647808381596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 H'!$B$392:$AV$512, 22)</f>
        <v>22.067029668397282</v>
      </c>
      <c r="S195" s="46">
        <f>VLOOKUP(I195, '[1]Lapse Rates'!$A$4:$F$24, 6)</f>
        <v>9.1335750000000001E-4</v>
      </c>
      <c r="T195" s="33">
        <f t="shared" si="224"/>
        <v>0.95936845339294119</v>
      </c>
      <c r="U195" s="33">
        <f t="shared" ref="U195:U212" si="230">T195*R195/1000</f>
        <v>2.117041212394645E-2</v>
      </c>
      <c r="V195" s="39">
        <f t="shared" si="225"/>
        <v>8.7624637216984324E-4</v>
      </c>
      <c r="W195" s="32">
        <f t="shared" ref="W195:W212" si="231">T195-SUM(U195:V195)</f>
        <v>0.93732179489682488</v>
      </c>
      <c r="X195" s="32"/>
      <c r="Y195" s="5">
        <f t="shared" si="226"/>
        <v>0</v>
      </c>
      <c r="Z195" s="5">
        <f t="shared" si="226"/>
        <v>5.7775950431837755</v>
      </c>
      <c r="AA195" s="5">
        <f t="shared" ref="AA195:AA212" si="232">O195*W195</f>
        <v>0</v>
      </c>
      <c r="AB195" s="5">
        <f t="shared" si="217"/>
        <v>5.6448236721891991</v>
      </c>
      <c r="AC195" s="32"/>
      <c r="AD195" s="5">
        <f t="shared" si="218"/>
        <v>309560.01615808514</v>
      </c>
      <c r="AE195" s="5">
        <f t="shared" si="219"/>
        <v>-3095.6001615808518</v>
      </c>
      <c r="AF195" s="5">
        <f>-$W195*L195</f>
        <v>-34223.16325839296</v>
      </c>
      <c r="AG195" s="5">
        <f t="shared" si="227"/>
        <v>-12749.436122992147</v>
      </c>
      <c r="AH195" s="5">
        <f t="shared" si="220"/>
        <v>259491.81661511923</v>
      </c>
      <c r="AI195" s="42">
        <f>-M195*($W194*N195-$W193*N194)/1000</f>
        <v>0</v>
      </c>
      <c r="AJ195" s="42">
        <f t="shared" si="228"/>
        <v>30064.725991330812</v>
      </c>
      <c r="AK195" s="42">
        <f t="shared" ref="AK195:AK202" si="233">SUM(AH195:AJ195)</f>
        <v>289556.54260645004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330260.12821152824</v>
      </c>
      <c r="K196" s="11">
        <f t="shared" si="223"/>
        <v>3302.6012821152826</v>
      </c>
      <c r="L196" s="24">
        <f t="shared" si="229"/>
        <v>36511.647808381596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 H'!$B$392:$AV$512, 22)</f>
        <v>23.978580662665856</v>
      </c>
      <c r="S196" s="46">
        <f>VLOOKUP(I196, '[1]Lapse Rates'!$A$4:$F$24, 6)</f>
        <v>8.7679360000000005E-4</v>
      </c>
      <c r="T196" s="33">
        <f t="shared" si="224"/>
        <v>0.93732179489682488</v>
      </c>
      <c r="U196" s="33">
        <f t="shared" si="230"/>
        <v>2.2475646265808256E-2</v>
      </c>
      <c r="V196" s="39">
        <f t="shared" si="225"/>
        <v>8.2183775090604878E-4</v>
      </c>
      <c r="W196" s="32">
        <f t="shared" si="231"/>
        <v>0.9140243108801106</v>
      </c>
      <c r="X196" s="32"/>
      <c r="Y196" s="5">
        <f>AA195</f>
        <v>0</v>
      </c>
      <c r="Z196" s="5">
        <f t="shared" si="226"/>
        <v>5.6448236721891991</v>
      </c>
      <c r="AA196" s="5">
        <f t="shared" si="232"/>
        <v>0</v>
      </c>
      <c r="AB196" s="5">
        <f t="shared" si="217"/>
        <v>5.5045194671701809</v>
      </c>
      <c r="AC196" s="32"/>
      <c r="AD196" s="5">
        <f>$W196*J196</f>
        <v>301865.78609971906</v>
      </c>
      <c r="AE196" s="5">
        <f t="shared" si="219"/>
        <v>-3018.6578609971912</v>
      </c>
      <c r="AF196" s="5">
        <f t="shared" si="219"/>
        <v>-33372.533727153292</v>
      </c>
      <c r="AG196" s="5">
        <f t="shared" si="227"/>
        <v>-13535.485975011439</v>
      </c>
      <c r="AH196" s="5">
        <f t="shared" si="220"/>
        <v>251939.10853655712</v>
      </c>
      <c r="AI196" s="42">
        <f t="shared" ref="AI196:AI212" si="235">-M196*($W195*N196-$W194*N195)/1000</f>
        <v>0</v>
      </c>
      <c r="AJ196" s="42">
        <f>$D$6*SUM(Y196:Z196,AD196:AE196)</f>
        <v>29317.45703742086</v>
      </c>
      <c r="AK196" s="42">
        <f t="shared" si="233"/>
        <v>281256.565573978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330260.12821152824</v>
      </c>
      <c r="K197" s="11">
        <f t="shared" si="223"/>
        <v>3302.6012821152826</v>
      </c>
      <c r="L197" s="24">
        <f t="shared" si="229"/>
        <v>36511.647808381596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 H'!$B$392:$AV$512, 22)</f>
        <v>26.119211530174415</v>
      </c>
      <c r="S197" s="46">
        <f>VLOOKUP(I197, '[1]Lapse Rates'!$A$4:$F$24, 6)</f>
        <v>8.7786349999999995E-4</v>
      </c>
      <c r="T197" s="33">
        <f>W196</f>
        <v>0.9140243108801106</v>
      </c>
      <c r="U197" s="33">
        <f t="shared" si="230"/>
        <v>2.3873594319599508E-2</v>
      </c>
      <c r="V197" s="39">
        <f t="shared" si="225"/>
        <v>8.0238858063430194E-4</v>
      </c>
      <c r="W197" s="32">
        <f t="shared" si="231"/>
        <v>0.88934832797987684</v>
      </c>
      <c r="X197" s="32"/>
      <c r="Y197" s="5">
        <f t="shared" ref="Y197:Z212" si="236">AA196</f>
        <v>0</v>
      </c>
      <c r="Z197" s="5">
        <f t="shared" si="226"/>
        <v>5.5045194671701809</v>
      </c>
      <c r="AA197" s="5">
        <f t="shared" si="232"/>
        <v>0</v>
      </c>
      <c r="AB197" s="5">
        <f t="shared" si="217"/>
        <v>5.3559135421099322</v>
      </c>
      <c r="AC197" s="32"/>
      <c r="AD197" s="5">
        <f t="shared" ref="AD197:AD211" si="237">$W197*J197</f>
        <v>293716.29282334237</v>
      </c>
      <c r="AE197" s="5">
        <f t="shared" si="219"/>
        <v>-2937.1629282334243</v>
      </c>
      <c r="AF197" s="5">
        <f t="shared" si="219"/>
        <v>-32471.572930174309</v>
      </c>
      <c r="AG197" s="5">
        <f t="shared" si="227"/>
        <v>-14377.370833498093</v>
      </c>
      <c r="AH197" s="5">
        <f t="shared" si="220"/>
        <v>243930.18613143652</v>
      </c>
      <c r="AI197" s="42">
        <f t="shared" si="235"/>
        <v>0</v>
      </c>
      <c r="AJ197" s="42">
        <f t="shared" ref="AJ197:AJ212" si="238">$D$6*SUM(Y197:Z197,AD197:AE197)</f>
        <v>28525.972636069917</v>
      </c>
      <c r="AK197" s="42">
        <f t="shared" si="233"/>
        <v>272456.15876750642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330260.12821152824</v>
      </c>
      <c r="K198" s="11">
        <f t="shared" si="223"/>
        <v>3302.6012821152826</v>
      </c>
      <c r="L198" s="24">
        <f t="shared" si="229"/>
        <v>36511.647808381596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 H'!$B$392:$AV$512, 22)</f>
        <v>28.519766115465284</v>
      </c>
      <c r="S198" s="46">
        <f>VLOOKUP(I198, '[1]Lapse Rates'!$A$4:$F$24, 6)</f>
        <v>8.7081910000000003E-4</v>
      </c>
      <c r="T198" s="33">
        <f t="shared" ref="T198:T212" si="239">W197</f>
        <v>0.88934832797987684</v>
      </c>
      <c r="U198" s="33">
        <f t="shared" si="230"/>
        <v>2.5364006309166198E-2</v>
      </c>
      <c r="V198" s="39">
        <f t="shared" si="225"/>
        <v>7.7446151055794124E-4</v>
      </c>
      <c r="W198" s="32">
        <f t="shared" si="231"/>
        <v>0.86320986016015266</v>
      </c>
      <c r="X198" s="32"/>
      <c r="Y198" s="5">
        <f t="shared" si="236"/>
        <v>0</v>
      </c>
      <c r="Z198" s="5">
        <f t="shared" si="226"/>
        <v>5.3559135421099322</v>
      </c>
      <c r="AA198" s="5">
        <f t="shared" si="232"/>
        <v>0</v>
      </c>
      <c r="AB198" s="5">
        <f t="shared" si="217"/>
        <v>5.198500108743886</v>
      </c>
      <c r="AC198" s="32"/>
      <c r="AD198" s="5">
        <f t="shared" si="237"/>
        <v>285083.79908994737</v>
      </c>
      <c r="AE198" s="5">
        <f t="shared" si="219"/>
        <v>-2850.8379908994739</v>
      </c>
      <c r="AF198" s="5">
        <f t="shared" si="219"/>
        <v>-31517.214398889821</v>
      </c>
      <c r="AG198" s="5">
        <f>-U198*M198</f>
        <v>-15274.94015556285</v>
      </c>
      <c r="AH198" s="5">
        <f t="shared" si="220"/>
        <v>235440.80654459522</v>
      </c>
      <c r="AI198" s="42">
        <f t="shared" si="235"/>
        <v>0</v>
      </c>
      <c r="AJ198" s="42">
        <f t="shared" si="238"/>
        <v>27687.57889893508</v>
      </c>
      <c r="AK198" s="42">
        <f t="shared" si="233"/>
        <v>263128.38544353028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330260.12821152824</v>
      </c>
      <c r="K199" s="11">
        <f t="shared" si="223"/>
        <v>3302.6012821152826</v>
      </c>
      <c r="L199" s="24">
        <f t="shared" si="229"/>
        <v>36511.647808381596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 H'!$B$392:$AV$512, 22)</f>
        <v>31.256628523495706</v>
      </c>
      <c r="S199" s="46">
        <f>VLOOKUP(I199, '[1]Lapse Rates'!$A$4:$F$24, 6)</f>
        <v>7.8743759999999998E-4</v>
      </c>
      <c r="T199" s="33">
        <f t="shared" si="239"/>
        <v>0.86320986016015266</v>
      </c>
      <c r="U199" s="33">
        <f t="shared" si="230"/>
        <v>2.6981029936844567E-2</v>
      </c>
      <c r="V199" s="39">
        <f t="shared" si="225"/>
        <v>6.7972390058084625E-4</v>
      </c>
      <c r="W199" s="32">
        <f t="shared" si="231"/>
        <v>0.83554910632272728</v>
      </c>
      <c r="X199" s="32"/>
      <c r="Y199" s="5">
        <f t="shared" si="236"/>
        <v>0</v>
      </c>
      <c r="Z199" s="5">
        <f t="shared" si="226"/>
        <v>5.198500108743886</v>
      </c>
      <c r="AA199" s="5">
        <f t="shared" si="232"/>
        <v>0</v>
      </c>
      <c r="AB199" s="5">
        <f t="shared" si="217"/>
        <v>5.031919027516297</v>
      </c>
      <c r="AC199" s="32"/>
      <c r="AD199" s="5">
        <f t="shared" si="237"/>
        <v>275948.55498117174</v>
      </c>
      <c r="AE199" s="5">
        <f t="shared" si="219"/>
        <v>-2759.4855498117176</v>
      </c>
      <c r="AF199" s="5">
        <f t="shared" si="219"/>
        <v>-30507.274696663408</v>
      </c>
      <c r="AG199" s="5">
        <f t="shared" ref="AG199:AG212" si="240">-U199*M199</f>
        <v>-16248.758677835967</v>
      </c>
      <c r="AH199" s="5">
        <f t="shared" si="220"/>
        <v>226433.03605686064</v>
      </c>
      <c r="AI199" s="42">
        <f t="shared" si="235"/>
        <v>0</v>
      </c>
      <c r="AJ199" s="42">
        <f t="shared" si="238"/>
        <v>26800.357684077084</v>
      </c>
      <c r="AK199" s="42">
        <f t="shared" si="233"/>
        <v>253233.39374093772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330260.12821152824</v>
      </c>
      <c r="K200" s="11">
        <f t="shared" si="223"/>
        <v>3302.6012821152826</v>
      </c>
      <c r="L200" s="24">
        <f t="shared" si="229"/>
        <v>36511.647808381596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 H'!$B$392:$AV$512, 22)</f>
        <v>34.398348505594278</v>
      </c>
      <c r="S200" s="46">
        <f>VLOOKUP(I200, '[1]Lapse Rates'!$A$4:$F$24, 6)</f>
        <v>7.0183349999999997E-4</v>
      </c>
      <c r="T200" s="33">
        <f t="shared" si="239"/>
        <v>0.83554910632272728</v>
      </c>
      <c r="U200" s="33">
        <f t="shared" si="230"/>
        <v>2.8741509352827019E-2</v>
      </c>
      <c r="V200" s="39">
        <f t="shared" si="225"/>
        <v>5.8641635371235181E-4</v>
      </c>
      <c r="W200" s="32">
        <f t="shared" si="231"/>
        <v>0.80622118061618786</v>
      </c>
      <c r="X200" s="32"/>
      <c r="Y200" s="5">
        <f t="shared" si="236"/>
        <v>0</v>
      </c>
      <c r="Z200" s="5">
        <f t="shared" si="226"/>
        <v>5.031919027516297</v>
      </c>
      <c r="AA200" s="5">
        <f t="shared" si="232"/>
        <v>0</v>
      </c>
      <c r="AB200" s="5">
        <f t="shared" si="217"/>
        <v>4.8552977538130619</v>
      </c>
      <c r="AC200" s="32"/>
      <c r="AD200" s="5">
        <f t="shared" si="237"/>
        <v>266262.71047715185</v>
      </c>
      <c r="AE200" s="5">
        <f t="shared" si="219"/>
        <v>-2662.627104771519</v>
      </c>
      <c r="AF200" s="5">
        <f t="shared" si="219"/>
        <v>-29436.463802315859</v>
      </c>
      <c r="AG200" s="5">
        <f t="shared" si="240"/>
        <v>-17308.970436043663</v>
      </c>
      <c r="AH200" s="5">
        <f t="shared" si="220"/>
        <v>216854.64913402084</v>
      </c>
      <c r="AI200" s="42">
        <f t="shared" si="235"/>
        <v>0</v>
      </c>
      <c r="AJ200" s="42">
        <f t="shared" si="238"/>
        <v>25859.661810087113</v>
      </c>
      <c r="AK200" s="42">
        <f t="shared" si="233"/>
        <v>242714.31094410794</v>
      </c>
    </row>
    <row r="201" spans="1:39" ht="15" x14ac:dyDescent="0.2">
      <c r="A201" s="12"/>
      <c r="B201" s="13">
        <v>1</v>
      </c>
      <c r="C201" s="10">
        <f>$H$191*0.14+$B$204</f>
        <v>46419.451654727447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330260.12821152824</v>
      </c>
      <c r="K201" s="11">
        <f t="shared" si="223"/>
        <v>3302.6012821152826</v>
      </c>
      <c r="L201" s="24">
        <f t="shared" si="229"/>
        <v>36511.647808381596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 H'!$B$392:$AV$512, 22)</f>
        <v>38.00481276581182</v>
      </c>
      <c r="S201" s="46">
        <f>VLOOKUP(I201, '[1]Lapse Rates'!$A$4:$F$24, 6)</f>
        <v>6.5742610000000005E-4</v>
      </c>
      <c r="T201" s="33">
        <f t="shared" si="239"/>
        <v>0.80622118061618786</v>
      </c>
      <c r="U201" s="33">
        <f t="shared" si="230"/>
        <v>3.0640285017149976E-2</v>
      </c>
      <c r="V201" s="39">
        <f t="shared" si="225"/>
        <v>5.3003084650989605E-4</v>
      </c>
      <c r="W201" s="32">
        <f t="shared" si="231"/>
        <v>0.77505086475252793</v>
      </c>
      <c r="X201" s="32"/>
      <c r="Y201" s="5">
        <f t="shared" si="236"/>
        <v>0</v>
      </c>
      <c r="Z201" s="5">
        <f t="shared" si="226"/>
        <v>4.8552977538130619</v>
      </c>
      <c r="AA201" s="5">
        <f t="shared" si="232"/>
        <v>0</v>
      </c>
      <c r="AB201" s="5">
        <f t="shared" si="217"/>
        <v>4.6675810722905018</v>
      </c>
      <c r="AC201" s="32"/>
      <c r="AD201" s="5">
        <f t="shared" si="237"/>
        <v>255968.3979636257</v>
      </c>
      <c r="AE201" s="5">
        <f t="shared" si="219"/>
        <v>-2559.6839796362574</v>
      </c>
      <c r="AF201" s="5">
        <f t="shared" si="219"/>
        <v>-28298.384207425897</v>
      </c>
      <c r="AG201" s="5">
        <f t="shared" si="240"/>
        <v>-18452.468205593213</v>
      </c>
      <c r="AH201" s="5">
        <f t="shared" si="220"/>
        <v>206657.86157097033</v>
      </c>
      <c r="AI201" s="42">
        <f t="shared" si="235"/>
        <v>0</v>
      </c>
      <c r="AJ201" s="42">
        <f t="shared" si="238"/>
        <v>24859.871146539015</v>
      </c>
      <c r="AK201" s="42">
        <f t="shared" si="233"/>
        <v>231517.73271750935</v>
      </c>
    </row>
    <row r="202" spans="1:39" ht="15" x14ac:dyDescent="0.2">
      <c r="A202" s="12"/>
      <c r="B202" s="70" t="s">
        <v>49</v>
      </c>
      <c r="C202" s="10">
        <f>$H$191*0.11+$B$204</f>
        <v>36511.647808381596</v>
      </c>
      <c r="D202" s="1"/>
      <c r="E202" s="1"/>
      <c r="F202" s="1"/>
      <c r="I202" s="2">
        <f t="shared" si="222"/>
        <v>10</v>
      </c>
      <c r="J202" s="11">
        <f t="shared" si="212"/>
        <v>330260.12821152824</v>
      </c>
      <c r="K202" s="11">
        <f t="shared" si="223"/>
        <v>3302.6012821152826</v>
      </c>
      <c r="L202" s="24">
        <f t="shared" si="229"/>
        <v>36511.647808381596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 H'!$B$392:$AV$512, 22)</f>
        <v>42.285067772384195</v>
      </c>
      <c r="S202" s="46">
        <f>VLOOKUP(I202, '[1]Lapse Rates'!$A$4:$F$24, 6)</f>
        <v>5.9033320000000003E-4</v>
      </c>
      <c r="T202" s="33">
        <f t="shared" si="239"/>
        <v>0.77505086475252793</v>
      </c>
      <c r="U202" s="33">
        <f t="shared" si="230"/>
        <v>3.2773078343105624E-2</v>
      </c>
      <c r="V202" s="39">
        <f t="shared" si="225"/>
        <v>4.5753825715212702E-4</v>
      </c>
      <c r="W202" s="32">
        <f t="shared" si="231"/>
        <v>0.74182024815227021</v>
      </c>
      <c r="X202" s="32"/>
      <c r="Y202" s="5">
        <f t="shared" si="236"/>
        <v>0</v>
      </c>
      <c r="Z202" s="5">
        <f t="shared" si="226"/>
        <v>4.6675810722905018</v>
      </c>
      <c r="AA202" s="5">
        <f t="shared" si="232"/>
        <v>0</v>
      </c>
      <c r="AB202" s="5">
        <f t="shared" si="217"/>
        <v>4.4674566622449357</v>
      </c>
      <c r="AC202" s="32"/>
      <c r="AD202" s="5">
        <f t="shared" si="237"/>
        <v>244993.65026467646</v>
      </c>
      <c r="AE202" s="5">
        <f t="shared" si="219"/>
        <v>-2449.9365026467649</v>
      </c>
      <c r="AF202" s="5">
        <f t="shared" si="219"/>
        <v>-27085.079637661929</v>
      </c>
      <c r="AG202" s="5">
        <f t="shared" si="240"/>
        <v>-19736.898197490158</v>
      </c>
      <c r="AH202" s="5">
        <f>SUM(AD202:AG202)</f>
        <v>195721.73592687759</v>
      </c>
      <c r="AI202" s="42">
        <f t="shared" si="235"/>
        <v>0</v>
      </c>
      <c r="AJ202" s="42">
        <f t="shared" si="238"/>
        <v>23793.996209758305</v>
      </c>
      <c r="AK202" s="42">
        <f t="shared" si="233"/>
        <v>219515.7321366359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330260.12821152824</v>
      </c>
      <c r="K203" s="11">
        <f t="shared" si="223"/>
        <v>3302.6012821152826</v>
      </c>
      <c r="L203" s="24">
        <f t="shared" si="229"/>
        <v>36511.647808381596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 H'!$B$392:$AV$512, 22)</f>
        <v>47.192285475967289</v>
      </c>
      <c r="S203" s="46">
        <f>VLOOKUP(I203, '[1]Lapse Rates'!$A$4:$F$24, 6)</f>
        <v>5.0522920000000001E-4</v>
      </c>
      <c r="T203" s="33">
        <f t="shared" si="239"/>
        <v>0.74182024815227021</v>
      </c>
      <c r="U203" s="33">
        <f t="shared" si="230"/>
        <v>3.5008192922654828E-2</v>
      </c>
      <c r="V203" s="39">
        <f t="shared" si="225"/>
        <v>3.7478925051777297E-4</v>
      </c>
      <c r="W203" s="32">
        <f t="shared" si="231"/>
        <v>0.70643726597909762</v>
      </c>
      <c r="X203" s="31"/>
      <c r="Y203" s="5">
        <f t="shared" si="236"/>
        <v>0</v>
      </c>
      <c r="Z203" s="5">
        <f t="shared" si="226"/>
        <v>4.4674566622449357</v>
      </c>
      <c r="AA203" s="5">
        <f t="shared" si="232"/>
        <v>0</v>
      </c>
      <c r="AB203" s="5">
        <f t="shared" si="217"/>
        <v>4.25437008253326</v>
      </c>
      <c r="AC203" s="32"/>
      <c r="AD203" s="5">
        <f t="shared" si="237"/>
        <v>233308.06203565825</v>
      </c>
      <c r="AE203" s="5">
        <f t="shared" si="219"/>
        <v>-2333.0806203565826</v>
      </c>
      <c r="AF203" s="5">
        <f t="shared" si="219"/>
        <v>-25793.188654144808</v>
      </c>
      <c r="AG203" s="5">
        <f t="shared" si="240"/>
        <v>-21082.949015617494</v>
      </c>
      <c r="AH203" s="5">
        <f t="shared" ref="AH203:AH212" si="241">SUM(AD203:AG203)</f>
        <v>184098.84374553937</v>
      </c>
      <c r="AI203" s="42">
        <f t="shared" si="235"/>
        <v>0</v>
      </c>
      <c r="AJ203" s="42">
        <f t="shared" si="238"/>
        <v>22659.083934339662</v>
      </c>
      <c r="AK203" s="42">
        <f t="shared" ref="AK203:AK212" si="242">SUM(AH203:AJ203)</f>
        <v>206757.92767987904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222"/>
        <v>12</v>
      </c>
      <c r="J204" s="11">
        <f t="shared" si="212"/>
        <v>330260.12821152824</v>
      </c>
      <c r="K204" s="11">
        <f t="shared" si="223"/>
        <v>3302.6012821152826</v>
      </c>
      <c r="L204" s="24">
        <f t="shared" si="229"/>
        <v>36511.647808381596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 H'!$B$392:$AV$512, 22)</f>
        <v>52.792624990402423</v>
      </c>
      <c r="S204" s="46">
        <f>VLOOKUP(I204, '[1]Lapse Rates'!$A$4:$F$24, 6)</f>
        <v>4.8306569999999999E-4</v>
      </c>
      <c r="T204" s="33">
        <f t="shared" si="239"/>
        <v>0.70643726597909762</v>
      </c>
      <c r="U204" s="33">
        <f t="shared" si="230"/>
        <v>3.7294677662079674E-2</v>
      </c>
      <c r="V204" s="39">
        <f t="shared" si="225"/>
        <v>3.4125561239627898E-4</v>
      </c>
      <c r="W204" s="32">
        <f t="shared" si="231"/>
        <v>0.66880133270462161</v>
      </c>
      <c r="X204" s="31"/>
      <c r="Y204" s="5">
        <f t="shared" si="236"/>
        <v>0</v>
      </c>
      <c r="Z204" s="5">
        <f t="shared" si="226"/>
        <v>4.25437008253326</v>
      </c>
      <c r="AA204" s="5">
        <f t="shared" si="232"/>
        <v>0</v>
      </c>
      <c r="AB204" s="5">
        <f t="shared" si="217"/>
        <v>4.0277155779337157</v>
      </c>
      <c r="AC204" s="32"/>
      <c r="AD204" s="5">
        <f t="shared" si="237"/>
        <v>220878.4138870693</v>
      </c>
      <c r="AE204" s="5">
        <f t="shared" si="219"/>
        <v>-2208.7841388706929</v>
      </c>
      <c r="AF204" s="5">
        <f t="shared" si="219"/>
        <v>-24419.038713487389</v>
      </c>
      <c r="AG204" s="5">
        <f t="shared" si="240"/>
        <v>-22459.936433756578</v>
      </c>
      <c r="AH204" s="5">
        <f t="shared" si="241"/>
        <v>171790.65460095464</v>
      </c>
      <c r="AI204" s="42">
        <f t="shared" si="235"/>
        <v>0</v>
      </c>
      <c r="AJ204" s="42">
        <f t="shared" si="238"/>
        <v>21451.908032003379</v>
      </c>
      <c r="AK204" s="42">
        <f t="shared" si="242"/>
        <v>193242.56263295803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330260.12821152824</v>
      </c>
      <c r="K205" s="11">
        <f t="shared" si="223"/>
        <v>3302.6012821152826</v>
      </c>
      <c r="L205" s="24">
        <f t="shared" si="229"/>
        <v>36511.647808381596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 H'!$B$392:$AV$512, 22)</f>
        <v>59.221142534593071</v>
      </c>
      <c r="S205" s="46">
        <f>VLOOKUP(I205, '[1]Lapse Rates'!$A$4:$F$24, 6)</f>
        <v>4.5965829999999999E-4</v>
      </c>
      <c r="T205" s="33">
        <f t="shared" si="239"/>
        <v>0.66880133270462161</v>
      </c>
      <c r="U205" s="33">
        <f t="shared" si="230"/>
        <v>3.9607179051426203E-2</v>
      </c>
      <c r="V205" s="39">
        <f t="shared" si="225"/>
        <v>3.0742008362874074E-4</v>
      </c>
      <c r="W205" s="32">
        <f t="shared" si="231"/>
        <v>0.6288867335695667</v>
      </c>
      <c r="X205" s="31"/>
      <c r="Y205" s="5">
        <f t="shared" si="236"/>
        <v>0</v>
      </c>
      <c r="Z205" s="5">
        <f t="shared" si="226"/>
        <v>4.0277155779337157</v>
      </c>
      <c r="AA205" s="5">
        <f t="shared" si="232"/>
        <v>0</v>
      </c>
      <c r="AB205" s="5">
        <f t="shared" si="217"/>
        <v>3.7873382867086658</v>
      </c>
      <c r="AC205" s="32"/>
      <c r="AD205" s="5">
        <f t="shared" si="237"/>
        <v>207696.2132592143</v>
      </c>
      <c r="AE205" s="5">
        <f t="shared" si="219"/>
        <v>-2076.962132592143</v>
      </c>
      <c r="AF205" s="5">
        <f t="shared" si="219"/>
        <v>-22961.690927455533</v>
      </c>
      <c r="AG205" s="5">
        <f t="shared" si="240"/>
        <v>-23852.591832961352</v>
      </c>
      <c r="AH205" s="5">
        <f t="shared" si="241"/>
        <v>158804.96836620528</v>
      </c>
      <c r="AI205" s="42">
        <f t="shared" si="235"/>
        <v>0</v>
      </c>
      <c r="AJ205" s="42">
        <f t="shared" si="238"/>
        <v>20171.643654419833</v>
      </c>
      <c r="AK205" s="42">
        <f t="shared" si="242"/>
        <v>178976.61202062512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330260.12821152824</v>
      </c>
      <c r="K206" s="11">
        <f t="shared" si="223"/>
        <v>3302.6012821152826</v>
      </c>
      <c r="L206" s="24">
        <f t="shared" si="229"/>
        <v>36511.647808381596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 H'!$B$392:$AV$512, 22)</f>
        <v>66.349248672332209</v>
      </c>
      <c r="S206" s="46">
        <f>VLOOKUP(I206, '[1]Lapse Rates'!$A$4:$F$24, 6)</f>
        <v>3.6747819999999998E-4</v>
      </c>
      <c r="T206" s="33">
        <f t="shared" si="239"/>
        <v>0.6288867335695667</v>
      </c>
      <c r="U206" s="33">
        <f t="shared" si="230"/>
        <v>4.1726162272337913E-2</v>
      </c>
      <c r="V206" s="39">
        <f t="shared" si="225"/>
        <v>2.3110216485602394E-4</v>
      </c>
      <c r="W206" s="32">
        <f t="shared" si="231"/>
        <v>0.58692946913237276</v>
      </c>
      <c r="X206" s="31"/>
      <c r="Y206" s="5">
        <f t="shared" si="236"/>
        <v>0</v>
      </c>
      <c r="Z206" s="5">
        <f t="shared" si="226"/>
        <v>3.7873382867086658</v>
      </c>
      <c r="AA206" s="5">
        <f t="shared" si="232"/>
        <v>0</v>
      </c>
      <c r="AB206" s="5">
        <f t="shared" si="217"/>
        <v>3.5346594726611973</v>
      </c>
      <c r="AC206" s="32"/>
      <c r="AD206" s="5">
        <f t="shared" si="237"/>
        <v>193839.40172678162</v>
      </c>
      <c r="AE206" s="5">
        <f t="shared" si="219"/>
        <v>-1938.3940172678165</v>
      </c>
      <c r="AF206" s="5">
        <f t="shared" si="219"/>
        <v>-21429.762065321571</v>
      </c>
      <c r="AG206" s="5">
        <f t="shared" si="240"/>
        <v>-25128.704979107788</v>
      </c>
      <c r="AH206" s="5">
        <f t="shared" si="241"/>
        <v>145342.54066508444</v>
      </c>
      <c r="AI206" s="42">
        <f t="shared" si="235"/>
        <v>0</v>
      </c>
      <c r="AJ206" s="42">
        <f t="shared" si="238"/>
        <v>18825.860394189229</v>
      </c>
      <c r="AK206" s="42">
        <f t="shared" si="242"/>
        <v>164168.40105927366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330260.12821152824</v>
      </c>
      <c r="K207" s="11">
        <f t="shared" si="223"/>
        <v>3302.6012821152826</v>
      </c>
      <c r="L207" s="24">
        <f t="shared" si="229"/>
        <v>36511.647808381596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 H'!$B$392:$AV$512, 22)</f>
        <v>74.212115634245961</v>
      </c>
      <c r="S207" s="46">
        <f>VLOOKUP(I207, '[1]Lapse Rates'!$A$4:$F$24, 6)</f>
        <v>3.9775519999999998E-4</v>
      </c>
      <c r="T207" s="33">
        <f t="shared" si="239"/>
        <v>0.58692946913237276</v>
      </c>
      <c r="U207" s="33">
        <f t="shared" si="230"/>
        <v>4.3557277632398236E-2</v>
      </c>
      <c r="V207" s="39">
        <f t="shared" si="225"/>
        <v>2.3345424838064075E-4</v>
      </c>
      <c r="W207" s="32">
        <f t="shared" si="231"/>
        <v>0.54313873725159389</v>
      </c>
      <c r="X207" s="31"/>
      <c r="Y207" s="5">
        <f t="shared" si="236"/>
        <v>0</v>
      </c>
      <c r="Z207" s="5">
        <f t="shared" si="226"/>
        <v>3.5346594726611973</v>
      </c>
      <c r="AA207" s="5">
        <f t="shared" si="232"/>
        <v>0</v>
      </c>
      <c r="AB207" s="5">
        <f t="shared" si="217"/>
        <v>3.2709389859629012</v>
      </c>
      <c r="AC207" s="32"/>
      <c r="AD207" s="5">
        <f t="shared" si="237"/>
        <v>179377.06900135893</v>
      </c>
      <c r="AE207" s="5">
        <f t="shared" si="219"/>
        <v>-1793.7706900135897</v>
      </c>
      <c r="AF207" s="5">
        <f t="shared" si="219"/>
        <v>-19830.890285619305</v>
      </c>
      <c r="AG207" s="5">
        <f t="shared" si="240"/>
        <v>-26231.455751281559</v>
      </c>
      <c r="AH207" s="5">
        <f t="shared" si="241"/>
        <v>131520.95227444448</v>
      </c>
      <c r="AI207" s="42">
        <f t="shared" si="235"/>
        <v>0</v>
      </c>
      <c r="AJ207" s="42">
        <f t="shared" si="238"/>
        <v>17421.26831443725</v>
      </c>
      <c r="AK207" s="42">
        <f t="shared" si="242"/>
        <v>148942.22058888173</v>
      </c>
    </row>
    <row r="208" spans="1:39" ht="15" x14ac:dyDescent="0.2">
      <c r="I208" s="2">
        <f t="shared" si="222"/>
        <v>16</v>
      </c>
      <c r="J208" s="11">
        <f t="shared" si="212"/>
        <v>330260.12821152824</v>
      </c>
      <c r="K208" s="11">
        <f t="shared" si="223"/>
        <v>3302.6012821152826</v>
      </c>
      <c r="L208" s="24">
        <f t="shared" si="229"/>
        <v>36511.647808381596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 H'!$B$392:$AV$512, 22)</f>
        <v>82.70833147040436</v>
      </c>
      <c r="S208" s="46">
        <f>VLOOKUP(I208, '[1]Lapse Rates'!$A$4:$F$24, 6)</f>
        <v>2.516404E-4</v>
      </c>
      <c r="T208" s="33">
        <f t="shared" si="239"/>
        <v>0.54313873725159389</v>
      </c>
      <c r="U208" s="33">
        <f t="shared" si="230"/>
        <v>4.4922098715021688E-2</v>
      </c>
      <c r="V208" s="39">
        <f t="shared" si="225"/>
        <v>1.3667564909748599E-4</v>
      </c>
      <c r="W208" s="32">
        <f t="shared" si="231"/>
        <v>0.49807996288747469</v>
      </c>
      <c r="X208" s="31"/>
      <c r="Y208" s="5">
        <f t="shared" si="236"/>
        <v>0</v>
      </c>
      <c r="Z208" s="5">
        <f t="shared" si="226"/>
        <v>3.2709389859629012</v>
      </c>
      <c r="AA208" s="5">
        <f t="shared" si="232"/>
        <v>0</v>
      </c>
      <c r="AB208" s="5">
        <f t="shared" si="217"/>
        <v>2.9995819796976098</v>
      </c>
      <c r="AC208" s="32"/>
      <c r="AD208" s="5">
        <f t="shared" si="237"/>
        <v>164495.95240281062</v>
      </c>
      <c r="AE208" s="5">
        <f t="shared" si="219"/>
        <v>-1644.9595240281062</v>
      </c>
      <c r="AF208" s="5">
        <f t="shared" si="219"/>
        <v>-18185.720185359252</v>
      </c>
      <c r="AG208" s="5">
        <f t="shared" si="240"/>
        <v>-27053.390587048798</v>
      </c>
      <c r="AH208" s="5">
        <f t="shared" si="241"/>
        <v>117611.88210637447</v>
      </c>
      <c r="AI208" s="42">
        <f t="shared" si="235"/>
        <v>0</v>
      </c>
      <c r="AJ208" s="42">
        <f t="shared" si="238"/>
        <v>15976.003280523086</v>
      </c>
      <c r="AK208" s="42">
        <f t="shared" si="242"/>
        <v>133587.88538689754</v>
      </c>
    </row>
    <row r="209" spans="1:39" ht="15" x14ac:dyDescent="0.2">
      <c r="I209" s="2">
        <f t="shared" si="222"/>
        <v>17</v>
      </c>
      <c r="J209" s="11">
        <f t="shared" si="212"/>
        <v>330260.12821152824</v>
      </c>
      <c r="K209" s="11">
        <f t="shared" si="223"/>
        <v>3302.6012821152826</v>
      </c>
      <c r="L209" s="24">
        <f t="shared" si="229"/>
        <v>36511.647808381596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 H'!$B$392:$AV$512, 22)</f>
        <v>91.957551879120018</v>
      </c>
      <c r="S209" s="46">
        <f>VLOOKUP(I209, '[1]Lapse Rates'!$A$4:$F$24, 6)</f>
        <v>2.7508159999999998E-4</v>
      </c>
      <c r="T209" s="33">
        <f t="shared" si="239"/>
        <v>0.49807996288747469</v>
      </c>
      <c r="U209" s="33">
        <f t="shared" si="230"/>
        <v>4.5802214027175124E-2</v>
      </c>
      <c r="V209" s="39">
        <f t="shared" si="225"/>
        <v>1.3701263311902714E-4</v>
      </c>
      <c r="W209" s="32">
        <f t="shared" si="231"/>
        <v>0.45214073622718054</v>
      </c>
      <c r="X209" s="31"/>
      <c r="Y209" s="5">
        <f t="shared" si="236"/>
        <v>0</v>
      </c>
      <c r="Z209" s="5">
        <f t="shared" si="226"/>
        <v>2.9995819796976098</v>
      </c>
      <c r="AA209" s="5">
        <f t="shared" si="232"/>
        <v>0</v>
      </c>
      <c r="AB209" s="5">
        <f t="shared" si="217"/>
        <v>2.7229226343735871</v>
      </c>
      <c r="AC209" s="32"/>
      <c r="AD209" s="5">
        <f t="shared" si="237"/>
        <v>149324.05751604342</v>
      </c>
      <c r="AE209" s="5">
        <f t="shared" si="219"/>
        <v>-1493.2405751604342</v>
      </c>
      <c r="AF209" s="5">
        <f t="shared" si="219"/>
        <v>-16508.403320949179</v>
      </c>
      <c r="AG209" s="5">
        <f t="shared" si="240"/>
        <v>-27583.421551371648</v>
      </c>
      <c r="AH209" s="5">
        <f t="shared" si="241"/>
        <v>103738.99206856218</v>
      </c>
      <c r="AI209" s="42">
        <f t="shared" si="235"/>
        <v>0</v>
      </c>
      <c r="AJ209" s="42">
        <f t="shared" si="238"/>
        <v>14502.497400892833</v>
      </c>
      <c r="AK209" s="42">
        <f t="shared" si="242"/>
        <v>118241.489469455</v>
      </c>
    </row>
    <row r="210" spans="1:39" ht="15" x14ac:dyDescent="0.2">
      <c r="I210" s="2">
        <f t="shared" si="222"/>
        <v>18</v>
      </c>
      <c r="J210" s="11">
        <f t="shared" si="212"/>
        <v>330260.12821152824</v>
      </c>
      <c r="K210" s="11">
        <f t="shared" si="223"/>
        <v>3302.6012821152826</v>
      </c>
      <c r="L210" s="24">
        <f t="shared" si="229"/>
        <v>36511.647808381596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 H'!$B$392:$AV$512, 22)</f>
        <v>102.27765946697524</v>
      </c>
      <c r="S210" s="46">
        <f>VLOOKUP(I210, '[1]Lapse Rates'!$A$4:$F$24, 6)</f>
        <v>2.0998619999999999E-4</v>
      </c>
      <c r="T210" s="33">
        <f t="shared" si="239"/>
        <v>0.45214073622718054</v>
      </c>
      <c r="U210" s="33">
        <f t="shared" si="230"/>
        <v>4.624389625099104E-2</v>
      </c>
      <c r="V210" s="39">
        <f t="shared" si="225"/>
        <v>9.4943315065547981E-5</v>
      </c>
      <c r="W210" s="32">
        <f t="shared" si="231"/>
        <v>0.40580189666112393</v>
      </c>
      <c r="X210" s="31"/>
      <c r="Y210" s="5">
        <f t="shared" si="236"/>
        <v>0</v>
      </c>
      <c r="Z210" s="5">
        <f t="shared" si="236"/>
        <v>2.7229226343735871</v>
      </c>
      <c r="AA210" s="5">
        <f t="shared" si="232"/>
        <v>0</v>
      </c>
      <c r="AB210" s="5">
        <f t="shared" si="217"/>
        <v>2.4438567042433199</v>
      </c>
      <c r="AC210" s="32"/>
      <c r="AD210" s="5">
        <f t="shared" si="237"/>
        <v>134020.18641978412</v>
      </c>
      <c r="AE210" s="5">
        <f t="shared" si="219"/>
        <v>-1340.2018641978414</v>
      </c>
      <c r="AF210" s="5">
        <f t="shared" si="219"/>
        <v>-14816.495930864221</v>
      </c>
      <c r="AG210" s="5">
        <f t="shared" si="240"/>
        <v>-27849.415395338085</v>
      </c>
      <c r="AH210" s="5">
        <f t="shared" si="241"/>
        <v>90014.073229383968</v>
      </c>
      <c r="AI210" s="42">
        <f t="shared" si="235"/>
        <v>0</v>
      </c>
      <c r="AJ210" s="42">
        <f t="shared" si="238"/>
        <v>13016.173603613444</v>
      </c>
      <c r="AK210" s="42">
        <f t="shared" si="242"/>
        <v>103030.24683299741</v>
      </c>
    </row>
    <row r="211" spans="1:39" ht="15" x14ac:dyDescent="0.2">
      <c r="I211" s="2">
        <f t="shared" si="222"/>
        <v>19</v>
      </c>
      <c r="J211" s="11">
        <f t="shared" si="212"/>
        <v>330260.12821152824</v>
      </c>
      <c r="K211" s="11">
        <f t="shared" si="223"/>
        <v>3302.6012821152826</v>
      </c>
      <c r="L211" s="24">
        <f t="shared" si="229"/>
        <v>36511.647808381596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 H'!$B$392:$AV$512, 22)</f>
        <v>113.77527371281755</v>
      </c>
      <c r="S211" s="46">
        <f>VLOOKUP(I211, '[1]Lapse Rates'!$A$4:$F$24, 6)</f>
        <v>1.6037285799999999E-2</v>
      </c>
      <c r="T211" s="33">
        <f t="shared" si="239"/>
        <v>0.40580189666112393</v>
      </c>
      <c r="U211" s="33">
        <f t="shared" si="230"/>
        <v>4.6170221865799874E-2</v>
      </c>
      <c r="V211" s="39">
        <f t="shared" si="225"/>
        <v>6.50796099493651E-3</v>
      </c>
      <c r="W211" s="32">
        <f t="shared" si="231"/>
        <v>0.35312371380038754</v>
      </c>
      <c r="X211" s="31"/>
      <c r="Y211" s="5">
        <f t="shared" si="236"/>
        <v>0</v>
      </c>
      <c r="Z211" s="5">
        <f t="shared" si="236"/>
        <v>2.4438567042433199</v>
      </c>
      <c r="AA211" s="5">
        <f t="shared" si="232"/>
        <v>0</v>
      </c>
      <c r="AB211" s="5">
        <f t="shared" si="217"/>
        <v>2.1266134103829359</v>
      </c>
      <c r="AC211" s="32"/>
      <c r="AD211" s="5">
        <f t="shared" si="237"/>
        <v>116622.68299424699</v>
      </c>
      <c r="AE211" s="5">
        <f t="shared" si="219"/>
        <v>-1166.22682994247</v>
      </c>
      <c r="AF211" s="5">
        <f t="shared" si="219"/>
        <v>-12893.12867106749</v>
      </c>
      <c r="AG211" s="5">
        <f t="shared" si="240"/>
        <v>-27805.046544018791</v>
      </c>
      <c r="AH211" s="5">
        <f t="shared" si="241"/>
        <v>74758.280949218228</v>
      </c>
      <c r="AI211" s="42">
        <f t="shared" si="235"/>
        <v>0</v>
      </c>
      <c r="AJ211" s="42">
        <f t="shared" si="238"/>
        <v>11326.51809206096</v>
      </c>
      <c r="AK211" s="42">
        <f t="shared" si="242"/>
        <v>86084.799041279184</v>
      </c>
    </row>
    <row r="212" spans="1:39" ht="15" x14ac:dyDescent="0.2">
      <c r="I212" s="2">
        <f t="shared" si="222"/>
        <v>20</v>
      </c>
      <c r="J212" s="11">
        <f t="shared" si="212"/>
        <v>330260.12821152824</v>
      </c>
      <c r="K212" s="11">
        <f t="shared" si="223"/>
        <v>3302.6012821152826</v>
      </c>
      <c r="L212" s="24">
        <f t="shared" si="229"/>
        <v>36511.647808381596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 H'!$B$392:$AV$512, 22)</f>
        <v>126.63263168354563</v>
      </c>
      <c r="S212" s="46">
        <f>VLOOKUP(I212, '[1]Lapse Rates'!$A$4:$F$24, 6)</f>
        <v>0</v>
      </c>
      <c r="T212" s="33">
        <f t="shared" si="239"/>
        <v>0.35312371380038754</v>
      </c>
      <c r="U212" s="33">
        <f t="shared" si="230"/>
        <v>4.4716985188410253E-2</v>
      </c>
      <c r="V212" s="39">
        <f t="shared" si="225"/>
        <v>0</v>
      </c>
      <c r="W212" s="32">
        <f t="shared" si="231"/>
        <v>0.30840672861197727</v>
      </c>
      <c r="X212" s="31"/>
      <c r="Y212" s="5">
        <f t="shared" si="236"/>
        <v>0</v>
      </c>
      <c r="Z212" s="5">
        <f t="shared" si="236"/>
        <v>2.1266134103829359</v>
      </c>
      <c r="AA212" s="5">
        <f t="shared" si="232"/>
        <v>0</v>
      </c>
      <c r="AB212" s="5">
        <f t="shared" si="217"/>
        <v>1.8573147576526245</v>
      </c>
      <c r="AC212" s="32"/>
      <c r="AD212" s="5">
        <f>$W212*J212</f>
        <v>101854.44573268961</v>
      </c>
      <c r="AE212" s="5">
        <f t="shared" si="219"/>
        <v>-1018.5444573268961</v>
      </c>
      <c r="AF212" s="5">
        <f t="shared" si="219"/>
        <v>-11260.437856815637</v>
      </c>
      <c r="AG212" s="5">
        <f t="shared" si="240"/>
        <v>-26929.865273031119</v>
      </c>
      <c r="AH212" s="5">
        <f t="shared" si="241"/>
        <v>62645.598145515964</v>
      </c>
      <c r="AI212" s="42">
        <f t="shared" si="235"/>
        <v>0</v>
      </c>
      <c r="AJ212" s="42">
        <f t="shared" si="238"/>
        <v>9892.210535888642</v>
      </c>
      <c r="AK212" s="42">
        <f t="shared" si="242"/>
        <v>72537.808681404611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4905676.6487202188</v>
      </c>
      <c r="AE215" s="21">
        <f t="shared" ref="AE215:AK215" si="243">SUM(AE192:AE212)</f>
        <v>-174620.61969714161</v>
      </c>
      <c r="AF215" s="21">
        <f t="shared" si="243"/>
        <v>-516458.01801324409</v>
      </c>
      <c r="AG215" s="21">
        <f t="shared" si="243"/>
        <v>-406785.6185187712</v>
      </c>
      <c r="AH215" s="21">
        <f t="shared" si="243"/>
        <v>3807812.3924910626</v>
      </c>
      <c r="AI215" s="21">
        <f t="shared" si="243"/>
        <v>0</v>
      </c>
      <c r="AJ215" s="21">
        <f t="shared" si="243"/>
        <v>444686.07862988889</v>
      </c>
      <c r="AK215" s="21">
        <f t="shared" si="243"/>
        <v>4252498.4711209508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2592004.7408866864</v>
      </c>
      <c r="AE217" s="21">
        <f t="shared" ref="AE217:AK217" si="244">AE192+NPV($D$6,AE193:AE212)</f>
        <v>-151773.13497391946</v>
      </c>
      <c r="AF217" s="21">
        <f t="shared" si="244"/>
        <v>-263869.45395038248</v>
      </c>
      <c r="AG217" s="21">
        <f t="shared" si="244"/>
        <v>-149867.70240918419</v>
      </c>
      <c r="AH217" s="21">
        <f t="shared" si="244"/>
        <v>2026494.4495532007</v>
      </c>
      <c r="AI217" s="21">
        <f t="shared" si="244"/>
        <v>0</v>
      </c>
      <c r="AJ217" s="21">
        <f t="shared" si="244"/>
        <v>219951.8063501323</v>
      </c>
      <c r="AK217" s="21">
        <f t="shared" si="244"/>
        <v>2246446.2559033334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3731829.5603259699</v>
      </c>
      <c r="AE219" s="21">
        <f t="shared" ref="AE219:AK219" si="245">AE192+NPV($D$7,AE193:AE212)</f>
        <v>-162995.93501724862</v>
      </c>
      <c r="AF219" s="21">
        <f t="shared" si="245"/>
        <v>-387942.23404192168</v>
      </c>
      <c r="AG219" s="21">
        <f t="shared" si="245"/>
        <v>-268806.49803136999</v>
      </c>
      <c r="AH219" s="21">
        <f t="shared" si="245"/>
        <v>2912084.8932354287</v>
      </c>
      <c r="AI219" s="21">
        <f t="shared" si="245"/>
        <v>0</v>
      </c>
      <c r="AJ219" s="21">
        <f t="shared" si="245"/>
        <v>330669.8226179959</v>
      </c>
      <c r="AK219" s="21">
        <f t="shared" si="245"/>
        <v>3242754.7158534257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377383.52086717536</v>
      </c>
    </row>
    <row r="223" spans="1:39" ht="15" x14ac:dyDescent="0.2">
      <c r="G223" s="58" t="s">
        <v>116</v>
      </c>
      <c r="H223" s="57"/>
      <c r="I223" s="57"/>
      <c r="J223" s="11">
        <f>H$222</f>
        <v>377383.52086717536</v>
      </c>
      <c r="K223" s="11">
        <f>J223*$C$10</f>
        <v>150953.40834687016</v>
      </c>
      <c r="L223" s="24">
        <f>$C$232</f>
        <v>52826.51900836108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377383.52086717536</v>
      </c>
      <c r="AE223" s="5">
        <f>-$W223*K223</f>
        <v>-150953.40834687016</v>
      </c>
      <c r="AF223" s="5">
        <f>-$W223*L223</f>
        <v>-52826.51900836108</v>
      </c>
      <c r="AG223" s="5"/>
      <c r="AH223" s="5">
        <f>SUM(AD223:AG223)</f>
        <v>173603.59351194411</v>
      </c>
      <c r="AI223" s="42">
        <f>Y223-AA223</f>
        <v>0</v>
      </c>
      <c r="AJ223" s="42"/>
      <c r="AK223" s="42">
        <f>SUM(AH223:AJ223)</f>
        <v>173603.59351194411</v>
      </c>
      <c r="AL223" s="6" t="s">
        <v>39</v>
      </c>
      <c r="AM223" s="36">
        <f>AK250</f>
        <v>3543789.5929464903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377383.52086717536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 H'!$B$392:$AV$512, 25)</f>
        <v>22.41379043449589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2.241379043449589E-2</v>
      </c>
      <c r="V224" s="39">
        <f>MIN(S224*T224,T224-U224)</f>
        <v>1.1402544E-3</v>
      </c>
      <c r="W224" s="32">
        <f>T224-SUM(U224:V224)</f>
        <v>0.97644595516550414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5.8804407113336641</v>
      </c>
      <c r="AC224" s="32"/>
      <c r="AD224" s="5">
        <f t="shared" ref="AD224:AD226" si="254">$W224*J224</f>
        <v>368494.61249686999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-13498.234599576026</v>
      </c>
      <c r="AH224" s="5">
        <f t="shared" ref="AH224:AH232" si="256">SUM(AD224:AG224)</f>
        <v>354996.37789729395</v>
      </c>
      <c r="AI224" s="42">
        <f>-M224*$W223*(N224-N223)/1000</f>
        <v>0</v>
      </c>
      <c r="AJ224" s="42">
        <f>$D$6*SUM(Y224:Z224,AD224:AE224)</f>
        <v>36149.912272591944</v>
      </c>
      <c r="AK224" s="42">
        <f t="shared" ref="AK224" si="257">SUM(AH224:AJ224)</f>
        <v>391146.29016988591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377383.52086717536</v>
      </c>
      <c r="K225" s="11">
        <f t="shared" ref="K225:K243" si="259">J225*$C$11</f>
        <v>3773.8352086717537</v>
      </c>
      <c r="L225" s="24">
        <f>$C$233</f>
        <v>41505.013382345809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 H'!$B$392:$AV$512, 25)</f>
        <v>24.37978964477734</v>
      </c>
      <c r="S225" s="46">
        <f>VLOOKUP(I225, '[1]Lapse Rates'!$A$4:$F$24, 6)</f>
        <v>1.1150343000000001E-3</v>
      </c>
      <c r="T225" s="33">
        <f t="shared" ref="T225:T227" si="260">W224</f>
        <v>0.97644595516550414</v>
      </c>
      <c r="U225" s="33">
        <f>T225*R225/1000</f>
        <v>2.3805546986428679E-2</v>
      </c>
      <c r="V225" s="39">
        <f t="shared" ref="V225:V243" si="261">MIN(S225*T225,T225-U225)</f>
        <v>1.0887707321057993E-3</v>
      </c>
      <c r="W225" s="32">
        <f>T225-SUM(U225:V225)</f>
        <v>0.95155163744696969</v>
      </c>
      <c r="X225" s="32"/>
      <c r="Y225" s="5">
        <f t="shared" ref="Y225:Z240" si="262">AA224</f>
        <v>0</v>
      </c>
      <c r="Z225" s="5">
        <f t="shared" si="262"/>
        <v>5.8804407113336641</v>
      </c>
      <c r="AA225" s="5">
        <f>O225*W225</f>
        <v>0</v>
      </c>
      <c r="AB225" s="5">
        <f t="shared" si="253"/>
        <v>5.7305199106805107</v>
      </c>
      <c r="AC225" s="32"/>
      <c r="AD225" s="5">
        <f t="shared" si="254"/>
        <v>359099.90722666337</v>
      </c>
      <c r="AE225" s="5">
        <f t="shared" si="255"/>
        <v>-3590.9990722666339</v>
      </c>
      <c r="AF225" s="5">
        <f t="shared" si="255"/>
        <v>-39494.163446229548</v>
      </c>
      <c r="AG225" s="5">
        <f t="shared" ref="AG225:AG228" si="263">-U225*M225</f>
        <v>-14336.390756089957</v>
      </c>
      <c r="AH225" s="5">
        <f t="shared" si="256"/>
        <v>301678.35395207728</v>
      </c>
      <c r="AI225" s="42">
        <f>-M225*($W224*N225-$W223*N224)/1000</f>
        <v>0</v>
      </c>
      <c r="AJ225" s="42">
        <f t="shared" ref="AJ225:AJ226" si="264">$D$6*SUM(Y225:Z225,AD225:AE225)</f>
        <v>34876.000761180105</v>
      </c>
      <c r="AK225" s="42">
        <f>SUM(AH225:AJ225)</f>
        <v>336554.3547132574</v>
      </c>
      <c r="AL225" s="48" t="s">
        <v>59</v>
      </c>
      <c r="AM225" s="54">
        <f>AK250/AD250</f>
        <v>0.86778080767840304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377383.52086717536</v>
      </c>
      <c r="K226" s="11">
        <f t="shared" si="259"/>
        <v>3773.8352086717537</v>
      </c>
      <c r="L226" s="24">
        <f t="shared" ref="L226:L243" si="265">$C$233</f>
        <v>41505.013382345809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 H'!$B$392:$AV$512, 25)</f>
        <v>26.450332990393665</v>
      </c>
      <c r="S226" s="46">
        <f>VLOOKUP(I226, '[1]Lapse Rates'!$A$4:$F$24, 6)</f>
        <v>9.1335750000000001E-4</v>
      </c>
      <c r="T226" s="33">
        <f t="shared" si="260"/>
        <v>0.95155163744696969</v>
      </c>
      <c r="U226" s="33">
        <f t="shared" ref="U226:U243" si="266">T226*R226/1000</f>
        <v>2.5168857668026696E-2</v>
      </c>
      <c r="V226" s="39">
        <f t="shared" si="261"/>
        <v>8.6910682469947063E-4</v>
      </c>
      <c r="W226" s="32">
        <f t="shared" ref="W226:W243" si="267">T226-SUM(U226:V226)</f>
        <v>0.92551367295424347</v>
      </c>
      <c r="X226" s="32"/>
      <c r="Y226" s="5">
        <f t="shared" si="262"/>
        <v>0</v>
      </c>
      <c r="Z226" s="5">
        <f t="shared" si="262"/>
        <v>5.7305199106805107</v>
      </c>
      <c r="AA226" s="5">
        <f t="shared" ref="AA226:AA243" si="268">O226*W226</f>
        <v>0</v>
      </c>
      <c r="AB226" s="5">
        <f t="shared" si="253"/>
        <v>5.5737117374956107</v>
      </c>
      <c r="AC226" s="32"/>
      <c r="AD226" s="5">
        <f t="shared" si="254"/>
        <v>349273.60851018387</v>
      </c>
      <c r="AE226" s="5">
        <f t="shared" si="255"/>
        <v>-3492.7360851018384</v>
      </c>
      <c r="AF226" s="5">
        <f>-$W226*L226</f>
        <v>-38413.457381509899</v>
      </c>
      <c r="AG226" s="5">
        <f t="shared" si="263"/>
        <v>-15157.415984558049</v>
      </c>
      <c r="AH226" s="5">
        <f t="shared" si="256"/>
        <v>292209.99905901408</v>
      </c>
      <c r="AI226" s="42">
        <f>-M226*($W225*N226-$W224*N225)/1000</f>
        <v>0</v>
      </c>
      <c r="AJ226" s="42">
        <f t="shared" si="264"/>
        <v>33921.66574890379</v>
      </c>
      <c r="AK226" s="42">
        <f t="shared" ref="AK226:AK233" si="269">SUM(AH226:AJ226)</f>
        <v>326131.6648079179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377383.52086717536</v>
      </c>
      <c r="K227" s="11">
        <f t="shared" si="259"/>
        <v>3773.8352086717537</v>
      </c>
      <c r="L227" s="24">
        <f t="shared" si="265"/>
        <v>41505.013382345809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 H'!$B$392:$AV$512, 25)</f>
        <v>28.621544126280455</v>
      </c>
      <c r="S227" s="46">
        <f>VLOOKUP(I227, '[1]Lapse Rates'!$A$4:$F$24, 6)</f>
        <v>8.7679360000000005E-4</v>
      </c>
      <c r="T227" s="33">
        <f t="shared" si="260"/>
        <v>0.92551367295424347</v>
      </c>
      <c r="U227" s="33">
        <f t="shared" si="266"/>
        <v>2.6489630429935775E-2</v>
      </c>
      <c r="V227" s="39">
        <f t="shared" si="261"/>
        <v>8.1148446515877382E-4</v>
      </c>
      <c r="W227" s="32">
        <f t="shared" si="267"/>
        <v>0.8982125580591489</v>
      </c>
      <c r="X227" s="32"/>
      <c r="Y227" s="5">
        <f>AA226</f>
        <v>0</v>
      </c>
      <c r="Z227" s="5">
        <f t="shared" si="262"/>
        <v>5.5737117374956107</v>
      </c>
      <c r="AA227" s="5">
        <f t="shared" si="268"/>
        <v>0</v>
      </c>
      <c r="AB227" s="5">
        <f t="shared" si="253"/>
        <v>5.4092965062740319</v>
      </c>
      <c r="AC227" s="32"/>
      <c r="AD227" s="5">
        <f>$W227*J227</f>
        <v>338970.61764747376</v>
      </c>
      <c r="AE227" s="5">
        <f t="shared" si="255"/>
        <v>-3389.7061764747377</v>
      </c>
      <c r="AF227" s="5">
        <f t="shared" si="255"/>
        <v>-37280.324242436036</v>
      </c>
      <c r="AG227" s="5">
        <f t="shared" si="263"/>
        <v>-15952.823644189792</v>
      </c>
      <c r="AH227" s="5">
        <f t="shared" si="256"/>
        <v>282347.76358437317</v>
      </c>
      <c r="AI227" s="42">
        <f t="shared" ref="AI227:AI243" si="271">-M227*($W226*N227-$W225*N226)/1000</f>
        <v>0</v>
      </c>
      <c r="AJ227" s="42">
        <f>$D$6*SUM(Y227:Z227,AD227:AE227)</f>
        <v>32921.034196426452</v>
      </c>
      <c r="AK227" s="42">
        <f t="shared" si="269"/>
        <v>315268.79778079962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377383.52086717536</v>
      </c>
      <c r="K228" s="11">
        <f t="shared" si="259"/>
        <v>3773.8352086717537</v>
      </c>
      <c r="L228" s="24">
        <f t="shared" si="265"/>
        <v>41505.013382345809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 H'!$B$392:$AV$512, 25)</f>
        <v>31.046993322222733</v>
      </c>
      <c r="S228" s="46">
        <f>VLOOKUP(I228, '[1]Lapse Rates'!$A$4:$F$24, 6)</f>
        <v>8.7786349999999995E-4</v>
      </c>
      <c r="T228" s="33">
        <f>W227</f>
        <v>0.8982125580591489</v>
      </c>
      <c r="U228" s="33">
        <f t="shared" si="266"/>
        <v>2.7886799291998995E-2</v>
      </c>
      <c r="V228" s="39">
        <f t="shared" si="261"/>
        <v>7.8850801996175766E-4</v>
      </c>
      <c r="W228" s="32">
        <f t="shared" si="267"/>
        <v>0.86953725074718813</v>
      </c>
      <c r="X228" s="32"/>
      <c r="Y228" s="5">
        <f t="shared" ref="Y228:Z243" si="272">AA227</f>
        <v>0</v>
      </c>
      <c r="Z228" s="5">
        <f t="shared" si="262"/>
        <v>5.4092965062740319</v>
      </c>
      <c r="AA228" s="5">
        <f t="shared" si="268"/>
        <v>0</v>
      </c>
      <c r="AB228" s="5">
        <f t="shared" si="253"/>
        <v>5.2366054898022831</v>
      </c>
      <c r="AC228" s="32"/>
      <c r="AD228" s="5">
        <f t="shared" ref="AD228:AD242" si="273">$W228*J228</f>
        <v>328149.02921213774</v>
      </c>
      <c r="AE228" s="5">
        <f t="shared" si="255"/>
        <v>-3281.4902921213775</v>
      </c>
      <c r="AF228" s="5">
        <f t="shared" si="255"/>
        <v>-36090.155228710224</v>
      </c>
      <c r="AG228" s="5">
        <f t="shared" si="263"/>
        <v>-16794.239250821262</v>
      </c>
      <c r="AH228" s="5">
        <f t="shared" si="256"/>
        <v>271983.14444048493</v>
      </c>
      <c r="AI228" s="42">
        <f t="shared" si="271"/>
        <v>0</v>
      </c>
      <c r="AJ228" s="42">
        <f t="shared" ref="AJ228:AJ243" si="274">$D$6*SUM(Y228:Z228,AD228:AE228)</f>
        <v>31870.036220040874</v>
      </c>
      <c r="AK228" s="42">
        <f t="shared" si="269"/>
        <v>303853.1806605258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377383.52086717536</v>
      </c>
      <c r="K229" s="11">
        <f t="shared" si="259"/>
        <v>3773.8352086717537</v>
      </c>
      <c r="L229" s="24">
        <f t="shared" si="265"/>
        <v>41505.013382345809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 H'!$B$392:$AV$512, 25)</f>
        <v>34.119181830263713</v>
      </c>
      <c r="S229" s="46">
        <f>VLOOKUP(I229, '[1]Lapse Rates'!$A$4:$F$24, 6)</f>
        <v>8.7081910000000003E-4</v>
      </c>
      <c r="T229" s="33">
        <f t="shared" ref="T229:T243" si="275">W228</f>
        <v>0.86953725074718813</v>
      </c>
      <c r="U229" s="33">
        <f t="shared" si="266"/>
        <v>2.9667899566430921E-2</v>
      </c>
      <c r="V229" s="39">
        <f t="shared" si="261"/>
        <v>7.5720964611214068E-4</v>
      </c>
      <c r="W229" s="32">
        <f t="shared" si="267"/>
        <v>0.83911214153464508</v>
      </c>
      <c r="X229" s="32"/>
      <c r="Y229" s="5">
        <f t="shared" si="272"/>
        <v>0</v>
      </c>
      <c r="Z229" s="5">
        <f t="shared" si="262"/>
        <v>5.2366054898022831</v>
      </c>
      <c r="AA229" s="5">
        <f t="shared" si="268"/>
        <v>0</v>
      </c>
      <c r="AB229" s="5">
        <f t="shared" si="253"/>
        <v>5.0533766588426774</v>
      </c>
      <c r="AC229" s="32"/>
      <c r="AD229" s="5">
        <f t="shared" si="273"/>
        <v>316667.09437473991</v>
      </c>
      <c r="AE229" s="5">
        <f t="shared" si="255"/>
        <v>-3166.6709437473996</v>
      </c>
      <c r="AF229" s="5">
        <f t="shared" si="255"/>
        <v>-34827.360663684296</v>
      </c>
      <c r="AG229" s="5">
        <f>-U229*M229</f>
        <v>-17866.869487992128</v>
      </c>
      <c r="AH229" s="5">
        <f t="shared" si="256"/>
        <v>260806.19327931607</v>
      </c>
      <c r="AI229" s="42">
        <f t="shared" si="271"/>
        <v>0</v>
      </c>
      <c r="AJ229" s="42">
        <f t="shared" si="274"/>
        <v>30754.905249578918</v>
      </c>
      <c r="AK229" s="42">
        <f t="shared" si="269"/>
        <v>291561.098528895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377383.52086717536</v>
      </c>
      <c r="K230" s="11">
        <f t="shared" si="259"/>
        <v>3773.8352086717537</v>
      </c>
      <c r="L230" s="24">
        <f t="shared" si="265"/>
        <v>41505.013382345809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 H'!$B$392:$AV$512, 25)</f>
        <v>37.239139954951348</v>
      </c>
      <c r="S230" s="46">
        <f>VLOOKUP(I230, '[1]Lapse Rates'!$A$4:$F$24, 6)</f>
        <v>7.8743759999999998E-4</v>
      </c>
      <c r="T230" s="33">
        <f t="shared" si="275"/>
        <v>0.83911214153464508</v>
      </c>
      <c r="U230" s="33">
        <f t="shared" si="266"/>
        <v>3.1247814476507593E-2</v>
      </c>
      <c r="V230" s="39">
        <f t="shared" si="261"/>
        <v>6.607484508609012E-4</v>
      </c>
      <c r="W230" s="32">
        <f t="shared" si="267"/>
        <v>0.80720357860727654</v>
      </c>
      <c r="X230" s="32"/>
      <c r="Y230" s="5">
        <f t="shared" si="272"/>
        <v>0</v>
      </c>
      <c r="Z230" s="5">
        <f t="shared" si="262"/>
        <v>5.0533766588426774</v>
      </c>
      <c r="AA230" s="5">
        <f t="shared" si="268"/>
        <v>0</v>
      </c>
      <c r="AB230" s="5">
        <f t="shared" si="253"/>
        <v>4.8612140394108154</v>
      </c>
      <c r="AC230" s="32"/>
      <c r="AD230" s="5">
        <f t="shared" si="273"/>
        <v>304625.32855139778</v>
      </c>
      <c r="AE230" s="5">
        <f t="shared" si="255"/>
        <v>-3046.253285513978</v>
      </c>
      <c r="AF230" s="5">
        <f t="shared" si="255"/>
        <v>-33502.99533237244</v>
      </c>
      <c r="AG230" s="5">
        <f t="shared" ref="AG230:AG243" si="276">-U230*M230</f>
        <v>-18818.340064372693</v>
      </c>
      <c r="AH230" s="5">
        <f t="shared" si="256"/>
        <v>249257.73986913869</v>
      </c>
      <c r="AI230" s="42">
        <f t="shared" si="271"/>
        <v>0</v>
      </c>
      <c r="AJ230" s="42">
        <f t="shared" si="274"/>
        <v>29585.403019833433</v>
      </c>
      <c r="AK230" s="42">
        <f t="shared" si="269"/>
        <v>278843.14288897213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377383.52086717536</v>
      </c>
      <c r="K231" s="11">
        <f t="shared" si="259"/>
        <v>3773.8352086717537</v>
      </c>
      <c r="L231" s="24">
        <f t="shared" si="265"/>
        <v>41505.013382345809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 H'!$B$392:$AV$512, 25)</f>
        <v>40.813830367153457</v>
      </c>
      <c r="S231" s="46">
        <f>VLOOKUP(I231, '[1]Lapse Rates'!$A$4:$F$24, 6)</f>
        <v>7.0183349999999997E-4</v>
      </c>
      <c r="T231" s="33">
        <f t="shared" si="275"/>
        <v>0.80720357860727654</v>
      </c>
      <c r="U231" s="33">
        <f t="shared" si="266"/>
        <v>3.2945069929036605E-2</v>
      </c>
      <c r="V231" s="39">
        <f t="shared" si="261"/>
        <v>5.6652251278647005E-4</v>
      </c>
      <c r="W231" s="32">
        <f t="shared" si="267"/>
        <v>0.77369198616545343</v>
      </c>
      <c r="X231" s="32"/>
      <c r="Y231" s="5">
        <f t="shared" si="272"/>
        <v>0</v>
      </c>
      <c r="Z231" s="5">
        <f t="shared" si="262"/>
        <v>4.8612140394108154</v>
      </c>
      <c r="AA231" s="5">
        <f t="shared" si="268"/>
        <v>0</v>
      </c>
      <c r="AB231" s="5">
        <f t="shared" si="253"/>
        <v>4.6593975113643484</v>
      </c>
      <c r="AC231" s="32"/>
      <c r="AD231" s="5">
        <f t="shared" si="273"/>
        <v>291978.60580583673</v>
      </c>
      <c r="AE231" s="5">
        <f t="shared" si="255"/>
        <v>-2919.7860580583674</v>
      </c>
      <c r="AF231" s="5">
        <f t="shared" si="255"/>
        <v>-32112.096239610852</v>
      </c>
      <c r="AG231" s="5">
        <f t="shared" si="276"/>
        <v>-19840.476518293784</v>
      </c>
      <c r="AH231" s="5">
        <f t="shared" si="256"/>
        <v>237106.2469898737</v>
      </c>
      <c r="AI231" s="42">
        <f t="shared" si="271"/>
        <v>0</v>
      </c>
      <c r="AJ231" s="42">
        <f t="shared" si="274"/>
        <v>28357.147102354327</v>
      </c>
      <c r="AK231" s="42">
        <f t="shared" si="269"/>
        <v>265463.39409222803</v>
      </c>
    </row>
    <row r="232" spans="1:39" ht="15" x14ac:dyDescent="0.2">
      <c r="A232" s="12"/>
      <c r="B232" s="13">
        <v>1</v>
      </c>
      <c r="C232" s="10">
        <f>$H$222*0.14+$B$235</f>
        <v>52826.51900836108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377383.52086717536</v>
      </c>
      <c r="K232" s="11">
        <f t="shared" si="259"/>
        <v>3773.8352086717537</v>
      </c>
      <c r="L232" s="24">
        <f t="shared" si="265"/>
        <v>41505.013382345809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 H'!$B$392:$AV$512, 25)</f>
        <v>44.908437101892908</v>
      </c>
      <c r="S232" s="46">
        <f>VLOOKUP(I232, '[1]Lapse Rates'!$A$4:$F$24, 6)</f>
        <v>6.5742610000000005E-4</v>
      </c>
      <c r="T232" s="33">
        <f t="shared" si="275"/>
        <v>0.77369198616545343</v>
      </c>
      <c r="U232" s="33">
        <f t="shared" si="266"/>
        <v>3.4745297896949863E-2</v>
      </c>
      <c r="V232" s="39">
        <f t="shared" si="261"/>
        <v>5.08645305066008E-4</v>
      </c>
      <c r="W232" s="32">
        <f t="shared" si="267"/>
        <v>0.73843804296343751</v>
      </c>
      <c r="X232" s="32"/>
      <c r="Y232" s="5">
        <f t="shared" si="272"/>
        <v>0</v>
      </c>
      <c r="Z232" s="5">
        <f t="shared" si="262"/>
        <v>4.6593975113643484</v>
      </c>
      <c r="AA232" s="5">
        <f t="shared" si="268"/>
        <v>0</v>
      </c>
      <c r="AB232" s="5">
        <f t="shared" si="253"/>
        <v>4.4470880417582803</v>
      </c>
      <c r="AC232" s="32"/>
      <c r="AD232" s="5">
        <f t="shared" si="273"/>
        <v>278674.34859580855</v>
      </c>
      <c r="AE232" s="5">
        <f t="shared" si="255"/>
        <v>-2786.7434859580858</v>
      </c>
      <c r="AF232" s="5">
        <f t="shared" si="255"/>
        <v>-30648.880855230724</v>
      </c>
      <c r="AG232" s="5">
        <f t="shared" si="276"/>
        <v>-20924.626007182218</v>
      </c>
      <c r="AH232" s="5">
        <f t="shared" si="256"/>
        <v>224314.09824743751</v>
      </c>
      <c r="AI232" s="42">
        <f t="shared" si="271"/>
        <v>0</v>
      </c>
      <c r="AJ232" s="42">
        <f t="shared" si="274"/>
        <v>27065.031148172195</v>
      </c>
      <c r="AK232" s="42">
        <f t="shared" si="269"/>
        <v>251379.12939560969</v>
      </c>
    </row>
    <row r="233" spans="1:39" ht="15" x14ac:dyDescent="0.2">
      <c r="A233" s="12"/>
      <c r="B233" s="70" t="s">
        <v>49</v>
      </c>
      <c r="C233" s="10">
        <f>$H$222*0.11+$B$235</f>
        <v>41505.013382345809</v>
      </c>
      <c r="D233" s="1"/>
      <c r="E233" s="1"/>
      <c r="F233" s="1"/>
      <c r="I233" s="2">
        <f t="shared" si="258"/>
        <v>10</v>
      </c>
      <c r="J233" s="11">
        <f t="shared" si="248"/>
        <v>377383.52086717536</v>
      </c>
      <c r="K233" s="11">
        <f t="shared" si="259"/>
        <v>3773.8352086717537</v>
      </c>
      <c r="L233" s="24">
        <f t="shared" si="265"/>
        <v>41505.013382345809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 H'!$B$392:$AV$512, 25)</f>
        <v>49.762618504156194</v>
      </c>
      <c r="S233" s="46">
        <f>VLOOKUP(I233, '[1]Lapse Rates'!$A$4:$F$24, 6)</f>
        <v>5.9033320000000003E-4</v>
      </c>
      <c r="T233" s="33">
        <f t="shared" si="275"/>
        <v>0.73843804296343751</v>
      </c>
      <c r="U233" s="33">
        <f t="shared" si="266"/>
        <v>3.6746610620945239E-2</v>
      </c>
      <c r="V233" s="39">
        <f t="shared" si="261"/>
        <v>4.3592449290434356E-4</v>
      </c>
      <c r="W233" s="32">
        <f t="shared" si="267"/>
        <v>0.7012555078495879</v>
      </c>
      <c r="X233" s="32"/>
      <c r="Y233" s="5">
        <f t="shared" si="272"/>
        <v>0</v>
      </c>
      <c r="Z233" s="5">
        <f t="shared" si="262"/>
        <v>4.4470880417582803</v>
      </c>
      <c r="AA233" s="5">
        <f t="shared" si="268"/>
        <v>0</v>
      </c>
      <c r="AB233" s="5">
        <f t="shared" si="253"/>
        <v>4.223164032367495</v>
      </c>
      <c r="AC233" s="32"/>
      <c r="AD233" s="5">
        <f t="shared" si="273"/>
        <v>264642.27257977659</v>
      </c>
      <c r="AE233" s="5">
        <f t="shared" si="255"/>
        <v>-2646.4227257977664</v>
      </c>
      <c r="AF233" s="5">
        <f t="shared" si="255"/>
        <v>-29105.619237740852</v>
      </c>
      <c r="AG233" s="5">
        <f t="shared" si="276"/>
        <v>-22129.874567641229</v>
      </c>
      <c r="AH233" s="5">
        <f>SUM(AD233:AG233)</f>
        <v>210760.35604859673</v>
      </c>
      <c r="AI233" s="42">
        <f t="shared" si="271"/>
        <v>0</v>
      </c>
      <c r="AJ233" s="42">
        <f t="shared" si="274"/>
        <v>25702.22913001222</v>
      </c>
      <c r="AK233" s="42">
        <f t="shared" si="269"/>
        <v>236462.58517860895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377383.52086717536</v>
      </c>
      <c r="K234" s="11">
        <f t="shared" si="259"/>
        <v>3773.8352086717537</v>
      </c>
      <c r="L234" s="24">
        <f t="shared" si="265"/>
        <v>41505.013382345809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 H'!$B$392:$AV$512, 25)</f>
        <v>55.312242242751147</v>
      </c>
      <c r="S234" s="46">
        <f>VLOOKUP(I234, '[1]Lapse Rates'!$A$4:$F$24, 6)</f>
        <v>5.0522920000000001E-4</v>
      </c>
      <c r="T234" s="33">
        <f t="shared" si="275"/>
        <v>0.7012555078495879</v>
      </c>
      <c r="U234" s="33">
        <f t="shared" si="266"/>
        <v>3.8788014524239883E-2</v>
      </c>
      <c r="V234" s="39">
        <f t="shared" si="261"/>
        <v>3.54294759226441E-4</v>
      </c>
      <c r="W234" s="32">
        <f t="shared" si="267"/>
        <v>0.66211319856612161</v>
      </c>
      <c r="X234" s="31"/>
      <c r="Y234" s="5">
        <f t="shared" si="272"/>
        <v>0</v>
      </c>
      <c r="Z234" s="5">
        <f t="shared" si="262"/>
        <v>4.223164032367495</v>
      </c>
      <c r="AA234" s="5">
        <f t="shared" si="268"/>
        <v>0</v>
      </c>
      <c r="AB234" s="5">
        <f t="shared" si="253"/>
        <v>3.9874376945927685</v>
      </c>
      <c r="AC234" s="32"/>
      <c r="AD234" s="5">
        <f t="shared" si="273"/>
        <v>249870.61008751017</v>
      </c>
      <c r="AE234" s="5">
        <f t="shared" si="255"/>
        <v>-2498.7061008751016</v>
      </c>
      <c r="AF234" s="5">
        <f t="shared" si="255"/>
        <v>-27481.017167114664</v>
      </c>
      <c r="AG234" s="5">
        <f t="shared" si="276"/>
        <v>-23359.26719891846</v>
      </c>
      <c r="AH234" s="5">
        <f t="shared" ref="AH234:AH243" si="277">SUM(AD234:AG234)</f>
        <v>196531.61962060194</v>
      </c>
      <c r="AI234" s="42">
        <f t="shared" si="271"/>
        <v>0</v>
      </c>
      <c r="AJ234" s="42">
        <f t="shared" si="274"/>
        <v>24267.598073480476</v>
      </c>
      <c r="AK234" s="42">
        <f t="shared" ref="AK234:AK243" si="278">SUM(AH234:AJ234)</f>
        <v>220799.21769408241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58"/>
        <v>12</v>
      </c>
      <c r="J235" s="11">
        <f t="shared" si="248"/>
        <v>377383.52086717536</v>
      </c>
      <c r="K235" s="11">
        <f t="shared" si="259"/>
        <v>3773.8352086717537</v>
      </c>
      <c r="L235" s="24">
        <f t="shared" si="265"/>
        <v>41505.013382345809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 H'!$B$392:$AV$512, 25)</f>
        <v>61.62610541058671</v>
      </c>
      <c r="S235" s="46">
        <f>VLOOKUP(I235, '[1]Lapse Rates'!$A$4:$F$24, 6)</f>
        <v>4.8306569999999999E-4</v>
      </c>
      <c r="T235" s="33">
        <f t="shared" si="275"/>
        <v>0.66211319856612161</v>
      </c>
      <c r="U235" s="33">
        <f t="shared" si="266"/>
        <v>4.0803457768576544E-2</v>
      </c>
      <c r="V235" s="39">
        <f t="shared" si="261"/>
        <v>3.1984417574458252E-4</v>
      </c>
      <c r="W235" s="32">
        <f t="shared" si="267"/>
        <v>0.62098989662180049</v>
      </c>
      <c r="X235" s="31"/>
      <c r="Y235" s="5">
        <f t="shared" si="272"/>
        <v>0</v>
      </c>
      <c r="Z235" s="5">
        <f t="shared" si="262"/>
        <v>3.9874376945927685</v>
      </c>
      <c r="AA235" s="5">
        <f t="shared" si="268"/>
        <v>0</v>
      </c>
      <c r="AB235" s="5">
        <f t="shared" si="253"/>
        <v>3.7397812445265028</v>
      </c>
      <c r="AC235" s="32"/>
      <c r="AD235" s="5">
        <f t="shared" si="273"/>
        <v>234351.35361007831</v>
      </c>
      <c r="AE235" s="5">
        <f t="shared" si="255"/>
        <v>-2343.5135361007833</v>
      </c>
      <c r="AF235" s="5">
        <f t="shared" si="255"/>
        <v>-25774.193969589371</v>
      </c>
      <c r="AG235" s="5">
        <f t="shared" si="276"/>
        <v>-24573.025568512083</v>
      </c>
      <c r="AH235" s="5">
        <f t="shared" si="277"/>
        <v>181660.62053587608</v>
      </c>
      <c r="AI235" s="42">
        <f t="shared" si="271"/>
        <v>0</v>
      </c>
      <c r="AJ235" s="42">
        <f t="shared" si="274"/>
        <v>22760.360278895037</v>
      </c>
      <c r="AK235" s="42">
        <f t="shared" si="278"/>
        <v>204420.98081477112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377383.52086717536</v>
      </c>
      <c r="K236" s="11">
        <f t="shared" si="259"/>
        <v>3773.8352086717537</v>
      </c>
      <c r="L236" s="24">
        <f t="shared" si="265"/>
        <v>41505.013382345809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 H'!$B$392:$AV$512, 25)</f>
        <v>68.851998902084148</v>
      </c>
      <c r="S236" s="46">
        <f>VLOOKUP(I236, '[1]Lapse Rates'!$A$4:$F$24, 6)</f>
        <v>4.5965829999999999E-4</v>
      </c>
      <c r="T236" s="33">
        <f t="shared" si="275"/>
        <v>0.62098989662180049</v>
      </c>
      <c r="U236" s="33">
        <f t="shared" si="266"/>
        <v>4.2756395680409551E-2</v>
      </c>
      <c r="V236" s="39">
        <f t="shared" si="261"/>
        <v>2.8544316019835255E-4</v>
      </c>
      <c r="W236" s="32">
        <f t="shared" si="267"/>
        <v>0.57794805778119263</v>
      </c>
      <c r="X236" s="31"/>
      <c r="Y236" s="5">
        <f t="shared" si="272"/>
        <v>0</v>
      </c>
      <c r="Z236" s="5">
        <f t="shared" si="262"/>
        <v>3.7397812445265028</v>
      </c>
      <c r="AA236" s="5">
        <f t="shared" si="268"/>
        <v>0</v>
      </c>
      <c r="AB236" s="5">
        <f t="shared" si="253"/>
        <v>3.4805708088950986</v>
      </c>
      <c r="AC236" s="32"/>
      <c r="AD236" s="5">
        <f t="shared" si="273"/>
        <v>218108.07292381217</v>
      </c>
      <c r="AE236" s="5">
        <f t="shared" si="255"/>
        <v>-2181.0807292381219</v>
      </c>
      <c r="AF236" s="5">
        <f t="shared" si="255"/>
        <v>-23987.74187250917</v>
      </c>
      <c r="AG236" s="5">
        <f t="shared" si="276"/>
        <v>-25749.141414217363</v>
      </c>
      <c r="AH236" s="5">
        <f t="shared" si="277"/>
        <v>166190.10890784749</v>
      </c>
      <c r="AI236" s="42">
        <f t="shared" si="271"/>
        <v>0</v>
      </c>
      <c r="AJ236" s="42">
        <f t="shared" si="274"/>
        <v>21182.8048068278</v>
      </c>
      <c r="AK236" s="42">
        <f t="shared" si="278"/>
        <v>187372.91371467529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377383.52086717536</v>
      </c>
      <c r="K237" s="11">
        <f t="shared" si="259"/>
        <v>3773.8352086717537</v>
      </c>
      <c r="L237" s="24">
        <f t="shared" si="265"/>
        <v>41505.013382345809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 H'!$B$392:$AV$512, 25)</f>
        <v>76.830051323200891</v>
      </c>
      <c r="S237" s="46">
        <f>VLOOKUP(I237, '[1]Lapse Rates'!$A$4:$F$24, 6)</f>
        <v>3.6747819999999998E-4</v>
      </c>
      <c r="T237" s="33">
        <f t="shared" si="275"/>
        <v>0.57794805778119263</v>
      </c>
      <c r="U237" s="33">
        <f t="shared" si="266"/>
        <v>4.4403778941473307E-2</v>
      </c>
      <c r="V237" s="39">
        <f t="shared" si="261"/>
        <v>2.1238331196692865E-4</v>
      </c>
      <c r="W237" s="32">
        <f t="shared" si="267"/>
        <v>0.5333318955277524</v>
      </c>
      <c r="X237" s="31"/>
      <c r="Y237" s="5">
        <f t="shared" si="272"/>
        <v>0</v>
      </c>
      <c r="Z237" s="5">
        <f t="shared" si="262"/>
        <v>3.4805708088950986</v>
      </c>
      <c r="AA237" s="5">
        <f t="shared" si="268"/>
        <v>0</v>
      </c>
      <c r="AB237" s="5">
        <f t="shared" si="253"/>
        <v>3.2118793411178279</v>
      </c>
      <c r="AC237" s="32"/>
      <c r="AD237" s="5">
        <f t="shared" si="273"/>
        <v>201270.66852502775</v>
      </c>
      <c r="AE237" s="5">
        <f t="shared" si="255"/>
        <v>-2012.7066852502774</v>
      </c>
      <c r="AF237" s="5">
        <f t="shared" si="255"/>
        <v>-22135.94746111122</v>
      </c>
      <c r="AG237" s="5">
        <f t="shared" si="276"/>
        <v>-26741.243388144529</v>
      </c>
      <c r="AH237" s="5">
        <f t="shared" si="277"/>
        <v>150380.77099052173</v>
      </c>
      <c r="AI237" s="42">
        <f t="shared" si="271"/>
        <v>0</v>
      </c>
      <c r="AJ237" s="42">
        <f t="shared" si="274"/>
        <v>19547.547500478526</v>
      </c>
      <c r="AK237" s="42">
        <f t="shared" si="278"/>
        <v>169928.31849100027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377383.52086717536</v>
      </c>
      <c r="K238" s="11">
        <f t="shared" si="259"/>
        <v>3773.8352086717537</v>
      </c>
      <c r="L238" s="24">
        <f t="shared" si="265"/>
        <v>41505.013382345809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 H'!$B$392:$AV$512, 25)</f>
        <v>85.591817761488628</v>
      </c>
      <c r="S238" s="46">
        <f>VLOOKUP(I238, '[1]Lapse Rates'!$A$4:$F$24, 6)</f>
        <v>3.9775519999999998E-4</v>
      </c>
      <c r="T238" s="33">
        <f t="shared" si="275"/>
        <v>0.5333318955277524</v>
      </c>
      <c r="U238" s="33">
        <f t="shared" si="266"/>
        <v>4.5648846408400674E-2</v>
      </c>
      <c r="V238" s="39">
        <f t="shared" si="261"/>
        <v>2.1213553477202025E-4</v>
      </c>
      <c r="W238" s="32">
        <f t="shared" si="267"/>
        <v>0.48747091358457972</v>
      </c>
      <c r="X238" s="31"/>
      <c r="Y238" s="5">
        <f t="shared" si="272"/>
        <v>0</v>
      </c>
      <c r="Z238" s="5">
        <f t="shared" si="262"/>
        <v>3.2118793411178279</v>
      </c>
      <c r="AA238" s="5">
        <f t="shared" si="268"/>
        <v>0</v>
      </c>
      <c r="AB238" s="5">
        <f t="shared" si="253"/>
        <v>2.9356912081712787</v>
      </c>
      <c r="AC238" s="32"/>
      <c r="AD238" s="5">
        <f t="shared" si="273"/>
        <v>183963.48968888729</v>
      </c>
      <c r="AE238" s="5">
        <f t="shared" si="255"/>
        <v>-1839.6348968888728</v>
      </c>
      <c r="AF238" s="5">
        <f t="shared" si="255"/>
        <v>-20232.486791832318</v>
      </c>
      <c r="AG238" s="5">
        <f t="shared" si="276"/>
        <v>-27491.059123684729</v>
      </c>
      <c r="AH238" s="5">
        <f t="shared" si="277"/>
        <v>134400.30887648137</v>
      </c>
      <c r="AI238" s="42">
        <f t="shared" si="271"/>
        <v>0</v>
      </c>
      <c r="AJ238" s="42">
        <f t="shared" si="274"/>
        <v>17866.665240458409</v>
      </c>
      <c r="AK238" s="42">
        <f t="shared" si="278"/>
        <v>152266.97411693979</v>
      </c>
    </row>
    <row r="239" spans="1:39" ht="15" x14ac:dyDescent="0.2">
      <c r="I239" s="2">
        <f t="shared" si="258"/>
        <v>16</v>
      </c>
      <c r="J239" s="11">
        <f t="shared" si="248"/>
        <v>377383.52086717536</v>
      </c>
      <c r="K239" s="11">
        <f t="shared" si="259"/>
        <v>3773.8352086717537</v>
      </c>
      <c r="L239" s="24">
        <f t="shared" si="265"/>
        <v>41505.013382345809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 H'!$B$392:$AV$512, 25)</f>
        <v>95.01144979484414</v>
      </c>
      <c r="S239" s="46">
        <f>VLOOKUP(I239, '[1]Lapse Rates'!$A$4:$F$24, 6)</f>
        <v>2.516404E-4</v>
      </c>
      <c r="T239" s="33">
        <f t="shared" si="275"/>
        <v>0.48747091358457972</v>
      </c>
      <c r="U239" s="33">
        <f t="shared" si="266"/>
        <v>4.6315318232488106E-2</v>
      </c>
      <c r="V239" s="39">
        <f t="shared" si="261"/>
        <v>1.2266737568278907E-4</v>
      </c>
      <c r="W239" s="32">
        <f t="shared" si="267"/>
        <v>0.44103292797640881</v>
      </c>
      <c r="X239" s="31"/>
      <c r="Y239" s="5">
        <f t="shared" si="272"/>
        <v>0</v>
      </c>
      <c r="Z239" s="5">
        <f t="shared" si="262"/>
        <v>2.9356912081712787</v>
      </c>
      <c r="AA239" s="5">
        <f t="shared" si="268"/>
        <v>0</v>
      </c>
      <c r="AB239" s="5">
        <f t="shared" si="253"/>
        <v>2.6560281918230468</v>
      </c>
      <c r="AC239" s="32"/>
      <c r="AD239" s="5">
        <f t="shared" si="273"/>
        <v>166438.55917809653</v>
      </c>
      <c r="AE239" s="5">
        <f t="shared" si="255"/>
        <v>-1664.3855917809653</v>
      </c>
      <c r="AF239" s="5">
        <f t="shared" si="255"/>
        <v>-18305.077577716002</v>
      </c>
      <c r="AG239" s="5">
        <f t="shared" si="276"/>
        <v>-27892.427783833078</v>
      </c>
      <c r="AH239" s="5">
        <f t="shared" si="277"/>
        <v>118576.66822476649</v>
      </c>
      <c r="AI239" s="42">
        <f t="shared" si="271"/>
        <v>0</v>
      </c>
      <c r="AJ239" s="42">
        <f t="shared" si="274"/>
        <v>16164.634420125079</v>
      </c>
      <c r="AK239" s="42">
        <f t="shared" si="278"/>
        <v>134741.30264489158</v>
      </c>
    </row>
    <row r="240" spans="1:39" ht="15" x14ac:dyDescent="0.2">
      <c r="I240" s="2">
        <f t="shared" si="258"/>
        <v>17</v>
      </c>
      <c r="J240" s="11">
        <f t="shared" si="248"/>
        <v>377383.52086717536</v>
      </c>
      <c r="K240" s="11">
        <f t="shared" si="259"/>
        <v>3773.8352086717537</v>
      </c>
      <c r="L240" s="24">
        <f t="shared" si="265"/>
        <v>41505.013382345809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 H'!$B$392:$AV$512, 25)</f>
        <v>105.21803930789642</v>
      </c>
      <c r="S240" s="46">
        <f>VLOOKUP(I240, '[1]Lapse Rates'!$A$4:$F$24, 6)</f>
        <v>2.7508159999999998E-4</v>
      </c>
      <c r="T240" s="33">
        <f t="shared" si="275"/>
        <v>0.44103292797640881</v>
      </c>
      <c r="U240" s="33">
        <f t="shared" si="266"/>
        <v>4.6404619951898429E-2</v>
      </c>
      <c r="V240" s="39">
        <f t="shared" si="261"/>
        <v>1.2132004348043529E-4</v>
      </c>
      <c r="W240" s="32">
        <f t="shared" si="267"/>
        <v>0.39450698798102996</v>
      </c>
      <c r="X240" s="31"/>
      <c r="Y240" s="5">
        <f t="shared" si="272"/>
        <v>0</v>
      </c>
      <c r="Z240" s="5">
        <f t="shared" si="262"/>
        <v>2.6560281918230468</v>
      </c>
      <c r="AA240" s="5">
        <f t="shared" si="268"/>
        <v>0</v>
      </c>
      <c r="AB240" s="5">
        <f t="shared" si="253"/>
        <v>2.3758354886482769</v>
      </c>
      <c r="AC240" s="32"/>
      <c r="AD240" s="5">
        <f t="shared" si="273"/>
        <v>148880.43613098553</v>
      </c>
      <c r="AE240" s="5">
        <f t="shared" si="255"/>
        <v>-1488.8043613098553</v>
      </c>
      <c r="AF240" s="5">
        <f t="shared" si="255"/>
        <v>-16374.017815581585</v>
      </c>
      <c r="AG240" s="5">
        <f t="shared" si="276"/>
        <v>-27946.20786901184</v>
      </c>
      <c r="AH240" s="5">
        <f t="shared" si="277"/>
        <v>103071.40608508226</v>
      </c>
      <c r="AI240" s="42">
        <f t="shared" si="271"/>
        <v>0</v>
      </c>
      <c r="AJ240" s="42">
        <f t="shared" si="274"/>
        <v>14459.379632970802</v>
      </c>
      <c r="AK240" s="42">
        <f t="shared" si="278"/>
        <v>117530.78571805306</v>
      </c>
    </row>
    <row r="241" spans="1:39" ht="15" x14ac:dyDescent="0.2">
      <c r="I241" s="2">
        <f t="shared" si="258"/>
        <v>18</v>
      </c>
      <c r="J241" s="11">
        <f t="shared" si="248"/>
        <v>377383.52086717536</v>
      </c>
      <c r="K241" s="11">
        <f t="shared" si="259"/>
        <v>3773.8352086717537</v>
      </c>
      <c r="L241" s="24">
        <f t="shared" si="265"/>
        <v>41505.013382345809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 H'!$B$392:$AV$512, 25)</f>
        <v>116.56455736332809</v>
      </c>
      <c r="S241" s="46">
        <f>VLOOKUP(I241, '[1]Lapse Rates'!$A$4:$F$24, 6)</f>
        <v>2.0998619999999999E-4</v>
      </c>
      <c r="T241" s="33">
        <f t="shared" si="275"/>
        <v>0.39450698798102996</v>
      </c>
      <c r="U241" s="33">
        <f t="shared" si="266"/>
        <v>4.5985532430748551E-2</v>
      </c>
      <c r="V241" s="39">
        <f t="shared" si="261"/>
        <v>8.2841023279582148E-5</v>
      </c>
      <c r="W241" s="32">
        <f t="shared" si="267"/>
        <v>0.34843861452700181</v>
      </c>
      <c r="X241" s="31"/>
      <c r="Y241" s="5">
        <f t="shared" si="272"/>
        <v>0</v>
      </c>
      <c r="Z241" s="5">
        <f t="shared" si="272"/>
        <v>2.3758354886482769</v>
      </c>
      <c r="AA241" s="5">
        <f t="shared" si="268"/>
        <v>0</v>
      </c>
      <c r="AB241" s="5">
        <f t="shared" si="253"/>
        <v>2.0983983838798177</v>
      </c>
      <c r="AC241" s="32"/>
      <c r="AD241" s="5">
        <f t="shared" si="273"/>
        <v>131494.99115628045</v>
      </c>
      <c r="AE241" s="5">
        <f t="shared" si="255"/>
        <v>-1314.9499115628046</v>
      </c>
      <c r="AF241" s="5">
        <f t="shared" si="255"/>
        <v>-14461.949358869242</v>
      </c>
      <c r="AG241" s="5">
        <f t="shared" si="276"/>
        <v>-27693.821210237267</v>
      </c>
      <c r="AH241" s="5">
        <f t="shared" si="277"/>
        <v>88024.270675611144</v>
      </c>
      <c r="AI241" s="42">
        <f t="shared" si="271"/>
        <v>0</v>
      </c>
      <c r="AJ241" s="42">
        <f t="shared" si="274"/>
        <v>12770.895115568237</v>
      </c>
      <c r="AK241" s="42">
        <f t="shared" si="278"/>
        <v>100795.16579117937</v>
      </c>
    </row>
    <row r="242" spans="1:39" ht="15" x14ac:dyDescent="0.2">
      <c r="I242" s="2">
        <f t="shared" si="258"/>
        <v>19</v>
      </c>
      <c r="J242" s="11">
        <f t="shared" si="248"/>
        <v>377383.52086717536</v>
      </c>
      <c r="K242" s="11">
        <f t="shared" si="259"/>
        <v>3773.8352086717537</v>
      </c>
      <c r="L242" s="24">
        <f t="shared" si="265"/>
        <v>41505.013382345809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 H'!$B$392:$AV$512, 25)</f>
        <v>129.15859819991817</v>
      </c>
      <c r="S242" s="46">
        <f>VLOOKUP(I242, '[1]Lapse Rates'!$A$4:$F$24, 6)</f>
        <v>1.6037285799999999E-2</v>
      </c>
      <c r="T242" s="33">
        <f t="shared" si="275"/>
        <v>0.34843861452700181</v>
      </c>
      <c r="U242" s="33">
        <f t="shared" si="266"/>
        <v>4.50038430110292E-2</v>
      </c>
      <c r="V242" s="39">
        <f t="shared" si="261"/>
        <v>5.5880096449255597E-3</v>
      </c>
      <c r="W242" s="32">
        <f t="shared" si="267"/>
        <v>0.29784676187104703</v>
      </c>
      <c r="X242" s="31"/>
      <c r="Y242" s="5">
        <f t="shared" si="272"/>
        <v>0</v>
      </c>
      <c r="Z242" s="5">
        <f t="shared" si="272"/>
        <v>2.0983983838798177</v>
      </c>
      <c r="AA242" s="5">
        <f t="shared" si="268"/>
        <v>0</v>
      </c>
      <c r="AB242" s="5">
        <f t="shared" si="253"/>
        <v>1.7937195755483877</v>
      </c>
      <c r="AC242" s="32"/>
      <c r="AD242" s="5">
        <f t="shared" si="273"/>
        <v>112402.45967378288</v>
      </c>
      <c r="AE242" s="5">
        <f t="shared" si="255"/>
        <v>-1124.0245967378289</v>
      </c>
      <c r="AF242" s="5">
        <f t="shared" si="255"/>
        <v>-12362.133837346173</v>
      </c>
      <c r="AG242" s="5">
        <f t="shared" si="276"/>
        <v>-27102.619372689103</v>
      </c>
      <c r="AH242" s="5">
        <f t="shared" si="277"/>
        <v>71813.681867009771</v>
      </c>
      <c r="AI242" s="42">
        <f t="shared" si="271"/>
        <v>0</v>
      </c>
      <c r="AJ242" s="42">
        <f t="shared" si="274"/>
        <v>10916.62033393958</v>
      </c>
      <c r="AK242" s="42">
        <f t="shared" si="278"/>
        <v>82730.302200949343</v>
      </c>
    </row>
    <row r="243" spans="1:39" ht="15" x14ac:dyDescent="0.2">
      <c r="I243" s="2">
        <f t="shared" si="258"/>
        <v>20</v>
      </c>
      <c r="J243" s="11">
        <f t="shared" si="248"/>
        <v>377383.52086717536</v>
      </c>
      <c r="K243" s="11">
        <f t="shared" si="259"/>
        <v>3773.8352086717537</v>
      </c>
      <c r="L243" s="24">
        <f t="shared" si="265"/>
        <v>41505.013382345809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 H'!$B$392:$AV$512, 25)</f>
        <v>143.19157675531577</v>
      </c>
      <c r="S243" s="46">
        <f>VLOOKUP(I243, '[1]Lapse Rates'!$A$4:$F$24, 6)</f>
        <v>0</v>
      </c>
      <c r="T243" s="33">
        <f t="shared" si="275"/>
        <v>0.29784676187104703</v>
      </c>
      <c r="U243" s="33">
        <f t="shared" si="266"/>
        <v>4.264914746378029E-2</v>
      </c>
      <c r="V243" s="39">
        <f t="shared" si="261"/>
        <v>0</v>
      </c>
      <c r="W243" s="32">
        <f t="shared" si="267"/>
        <v>0.25519761440726674</v>
      </c>
      <c r="X243" s="31"/>
      <c r="Y243" s="5">
        <f t="shared" si="272"/>
        <v>0</v>
      </c>
      <c r="Z243" s="5">
        <f t="shared" si="272"/>
        <v>1.7937195755483877</v>
      </c>
      <c r="AA243" s="5">
        <f t="shared" si="268"/>
        <v>0</v>
      </c>
      <c r="AB243" s="5">
        <f t="shared" si="253"/>
        <v>1.5368740412687383</v>
      </c>
      <c r="AC243" s="32"/>
      <c r="AD243" s="5">
        <f>$W243*J243</f>
        <v>96307.374241918122</v>
      </c>
      <c r="AE243" s="5">
        <f t="shared" si="255"/>
        <v>-963.07374241918114</v>
      </c>
      <c r="AF243" s="5">
        <f t="shared" si="255"/>
        <v>-10591.980401116332</v>
      </c>
      <c r="AG243" s="5">
        <f t="shared" si="276"/>
        <v>-25684.55342796494</v>
      </c>
      <c r="AH243" s="5">
        <f t="shared" si="277"/>
        <v>59067.766670417666</v>
      </c>
      <c r="AI243" s="42">
        <f t="shared" si="271"/>
        <v>0</v>
      </c>
      <c r="AJ243" s="42">
        <f t="shared" si="274"/>
        <v>9353.4518428912088</v>
      </c>
      <c r="AK243" s="42">
        <f t="shared" si="278"/>
        <v>68421.218513308879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5321046.9610844431</v>
      </c>
      <c r="AE246" s="21">
        <f t="shared" ref="AE246:AK246" si="279">SUM(AE223:AE243)</f>
        <v>-196705.09662407418</v>
      </c>
      <c r="AF246" s="21">
        <f t="shared" si="279"/>
        <v>-556008.11788867216</v>
      </c>
      <c r="AG246" s="21">
        <f t="shared" si="279"/>
        <v>-439552.65723793051</v>
      </c>
      <c r="AH246" s="21">
        <f t="shared" si="279"/>
        <v>4128781.0893337666</v>
      </c>
      <c r="AI246" s="21">
        <f t="shared" si="279"/>
        <v>0</v>
      </c>
      <c r="AJ246" s="21">
        <f t="shared" si="279"/>
        <v>480493.32209472934</v>
      </c>
      <c r="AK246" s="21">
        <f t="shared" si="279"/>
        <v>4609274.4114284953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2869374.3761857352</v>
      </c>
      <c r="AE248" s="21">
        <f t="shared" ref="AE248:AK248" si="280">AE223+NPV($D$6,AE224:AE243)</f>
        <v>-172517.56958654267</v>
      </c>
      <c r="AF248" s="21">
        <f t="shared" si="280"/>
        <v>-289991.30001815094</v>
      </c>
      <c r="AG248" s="21">
        <f t="shared" si="280"/>
        <v>-167701.63575727917</v>
      </c>
      <c r="AH248" s="21">
        <f t="shared" si="280"/>
        <v>2239163.8708237619</v>
      </c>
      <c r="AI248" s="21">
        <f t="shared" si="280"/>
        <v>0</v>
      </c>
      <c r="AJ248" s="21">
        <f t="shared" si="280"/>
        <v>242352.92821962744</v>
      </c>
      <c r="AK248" s="21">
        <f t="shared" si="280"/>
        <v>2481516.7990433895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4083738.1532178437</v>
      </c>
      <c r="AE250" s="21">
        <f t="shared" ref="AE250:AK250" si="281">AE223+NPV($D$7,AE224:AE243)</f>
        <v>-184461.5169612341</v>
      </c>
      <c r="AF250" s="21">
        <f t="shared" si="281"/>
        <v>-421352.01616322115</v>
      </c>
      <c r="AG250" s="21">
        <f t="shared" si="281"/>
        <v>-294447.36833221675</v>
      </c>
      <c r="AH250" s="21">
        <f t="shared" si="281"/>
        <v>3183477.251761171</v>
      </c>
      <c r="AI250" s="21">
        <f t="shared" si="281"/>
        <v>0</v>
      </c>
      <c r="AJ250" s="21">
        <f t="shared" si="281"/>
        <v>360312.34118531866</v>
      </c>
      <c r="AK250" s="21">
        <f t="shared" si="281"/>
        <v>3543789.5929464903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341785.22882722341</v>
      </c>
    </row>
    <row r="254" spans="1:39" ht="15" x14ac:dyDescent="0.2">
      <c r="G254" s="58" t="s">
        <v>117</v>
      </c>
      <c r="H254" s="57"/>
      <c r="I254" s="57"/>
      <c r="J254" s="11">
        <f>H$253</f>
        <v>341785.22882722341</v>
      </c>
      <c r="K254" s="11">
        <f>J254*$C$10</f>
        <v>136714.09153088936</v>
      </c>
      <c r="L254" s="24">
        <f>$C$263</f>
        <v>47846.209679139327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341785.22882722341</v>
      </c>
      <c r="AE254" s="5">
        <f>-$W254*K254</f>
        <v>-136714.09153088936</v>
      </c>
      <c r="AF254" s="5">
        <f>-$W254*L254</f>
        <v>-47846.209679139327</v>
      </c>
      <c r="AG254" s="5"/>
      <c r="AH254" s="5">
        <f>SUM(AD254:AG254)</f>
        <v>157224.92761719471</v>
      </c>
      <c r="AI254" s="42">
        <f>Y254-AA254</f>
        <v>0</v>
      </c>
      <c r="AJ254" s="42"/>
      <c r="AK254" s="42">
        <f>SUM(AH254:AJ254)</f>
        <v>157224.92761719471</v>
      </c>
      <c r="AL254" s="6" t="s">
        <v>39</v>
      </c>
      <c r="AM254" s="36">
        <f>AK281</f>
        <v>3208602.1327180518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341785.22882722341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 H'!$B$392:$AV$512, 28)</f>
        <v>22.056123565860318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2.2056123565860317E-2</v>
      </c>
      <c r="V255" s="39">
        <f>MIN(S255*T255,T255-U255)</f>
        <v>1.1402544E-3</v>
      </c>
      <c r="W255" s="32">
        <f>T255-SUM(U255:V255)</f>
        <v>0.97680362203413973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5.8825946849399795</v>
      </c>
      <c r="AC255" s="32"/>
      <c r="AD255" s="5">
        <f t="shared" ref="AD255:AD257" si="290">$W255*J255</f>
        <v>333857.04947619908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-13282.837238944494</v>
      </c>
      <c r="AH255" s="5">
        <f t="shared" ref="AH255:AH263" si="292">SUM(AD255:AG255)</f>
        <v>320574.2122372546</v>
      </c>
      <c r="AI255" s="42">
        <f>-M255*$W254*(N255-N254)/1000</f>
        <v>0</v>
      </c>
      <c r="AJ255" s="42">
        <f>$D$6*SUM(Y255:Z255,AD255:AE255)</f>
        <v>32751.967340264131</v>
      </c>
      <c r="AK255" s="42">
        <f t="shared" ref="AK255" si="293">SUM(AH255:AJ255)</f>
        <v>353326.17957751872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341785.22882722341</v>
      </c>
      <c r="K256" s="11">
        <f t="shared" ref="K256:K274" si="295">J256*$C$11</f>
        <v>3417.8522882722341</v>
      </c>
      <c r="L256" s="24">
        <f>$C$264</f>
        <v>37592.652814322624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 H'!$B$392:$AV$512, 28)</f>
        <v>23.990750448318128</v>
      </c>
      <c r="S256" s="46">
        <f>VLOOKUP(I256, '[1]Lapse Rates'!$A$4:$F$24, 6)</f>
        <v>1.1150343000000001E-3</v>
      </c>
      <c r="T256" s="33">
        <f t="shared" ref="T256:T258" si="296">W255</f>
        <v>0.97680362203413973</v>
      </c>
      <c r="U256" s="33">
        <f>T256*R256/1000</f>
        <v>2.3434251933234309E-2</v>
      </c>
      <c r="V256" s="39">
        <f t="shared" ref="V256:V274" si="297">MIN(S256*T256,T256-U256)</f>
        <v>1.0891695429323016E-3</v>
      </c>
      <c r="W256" s="32">
        <f>T256-SUM(U256:V256)</f>
        <v>0.95228020055797313</v>
      </c>
      <c r="X256" s="32"/>
      <c r="Y256" s="5">
        <f t="shared" ref="Y256:Z271" si="298">AA255</f>
        <v>0</v>
      </c>
      <c r="Z256" s="5">
        <f t="shared" si="298"/>
        <v>5.8825946849399795</v>
      </c>
      <c r="AA256" s="5">
        <f>O256*W256</f>
        <v>0</v>
      </c>
      <c r="AB256" s="5">
        <f t="shared" si="289"/>
        <v>5.7349075290182761</v>
      </c>
      <c r="AC256" s="32"/>
      <c r="AD256" s="5">
        <f t="shared" si="290"/>
        <v>325475.30625534104</v>
      </c>
      <c r="AE256" s="5">
        <f t="shared" si="291"/>
        <v>-3254.7530625534105</v>
      </c>
      <c r="AF256" s="5">
        <f t="shared" si="291"/>
        <v>-35798.738961529401</v>
      </c>
      <c r="AG256" s="5">
        <f t="shared" ref="AG256:AG259" si="299">-U256*M256</f>
        <v>-14112.786107499765</v>
      </c>
      <c r="AH256" s="5">
        <f t="shared" si="292"/>
        <v>272309.02812375844</v>
      </c>
      <c r="AI256" s="42">
        <f>-M256*($W255*N256-$W254*N255)/1000</f>
        <v>0</v>
      </c>
      <c r="AJ256" s="42">
        <f t="shared" ref="AJ256:AJ257" si="300">$D$6*SUM(Y256:Z256,AD256:AE256)</f>
        <v>31610.413350751063</v>
      </c>
      <c r="AK256" s="42">
        <f>SUM(AH256:AJ256)</f>
        <v>303919.44147450948</v>
      </c>
      <c r="AL256" s="48" t="s">
        <v>59</v>
      </c>
      <c r="AM256" s="54">
        <f>AK281/AD281</f>
        <v>0.86210541383423767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341785.22882722341</v>
      </c>
      <c r="K257" s="11">
        <f t="shared" si="295"/>
        <v>3417.8522882722341</v>
      </c>
      <c r="L257" s="24">
        <f t="shared" ref="L257:L274" si="301">$C$264</f>
        <v>37592.652814322624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 H'!$B$392:$AV$512, 28)</f>
        <v>26.028253208632069</v>
      </c>
      <c r="S257" s="46">
        <f>VLOOKUP(I257, '[1]Lapse Rates'!$A$4:$F$24, 6)</f>
        <v>9.1335750000000001E-4</v>
      </c>
      <c r="T257" s="33">
        <f t="shared" si="296"/>
        <v>0.95228020055797313</v>
      </c>
      <c r="U257" s="33">
        <f t="shared" ref="U257:U274" si="302">T257*R257/1000</f>
        <v>2.4786190185689855E-2</v>
      </c>
      <c r="V257" s="39">
        <f t="shared" si="297"/>
        <v>8.6977226328112899E-4</v>
      </c>
      <c r="W257" s="32">
        <f t="shared" ref="W257:W274" si="303">T257-SUM(U257:V257)</f>
        <v>0.92662423810900219</v>
      </c>
      <c r="X257" s="32"/>
      <c r="Y257" s="5">
        <f t="shared" si="298"/>
        <v>0</v>
      </c>
      <c r="Z257" s="5">
        <f t="shared" si="298"/>
        <v>5.7349075290182761</v>
      </c>
      <c r="AA257" s="5">
        <f t="shared" ref="AA257:AA274" si="304">O257*W257</f>
        <v>0</v>
      </c>
      <c r="AB257" s="5">
        <f t="shared" si="289"/>
        <v>5.5803998829214629</v>
      </c>
      <c r="AC257" s="32"/>
      <c r="AD257" s="5">
        <f t="shared" si="290"/>
        <v>316706.47725893685</v>
      </c>
      <c r="AE257" s="5">
        <f t="shared" si="291"/>
        <v>-3167.0647725893687</v>
      </c>
      <c r="AF257" s="5">
        <f>-$W257*L257</f>
        <v>-34834.263272567936</v>
      </c>
      <c r="AG257" s="5">
        <f t="shared" si="299"/>
        <v>-14926.962529337816</v>
      </c>
      <c r="AH257" s="5">
        <f t="shared" si="292"/>
        <v>263778.18668444175</v>
      </c>
      <c r="AI257" s="42">
        <f>-M257*($W256*N257-$W255*N256)/1000</f>
        <v>0</v>
      </c>
      <c r="AJ257" s="42">
        <f t="shared" si="300"/>
        <v>30758.778959339288</v>
      </c>
      <c r="AK257" s="42">
        <f t="shared" ref="AK257:AK264" si="305">SUM(AH257:AJ257)</f>
        <v>294536.96564378106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341785.22882722341</v>
      </c>
      <c r="K258" s="11">
        <f t="shared" si="295"/>
        <v>3417.8522882722341</v>
      </c>
      <c r="L258" s="24">
        <f t="shared" si="301"/>
        <v>37592.652814322624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 H'!$B$392:$AV$512, 28)</f>
        <v>28.164817358307896</v>
      </c>
      <c r="S258" s="46">
        <f>VLOOKUP(I258, '[1]Lapse Rates'!$A$4:$F$24, 6)</f>
        <v>8.7679360000000005E-4</v>
      </c>
      <c r="T258" s="33">
        <f t="shared" si="296"/>
        <v>0.92662423810900219</v>
      </c>
      <c r="U258" s="33">
        <f t="shared" si="302"/>
        <v>2.6098202426121254E-2</v>
      </c>
      <c r="V258" s="39">
        <f t="shared" si="297"/>
        <v>8.1245820157884927E-4</v>
      </c>
      <c r="W258" s="32">
        <f t="shared" si="303"/>
        <v>0.8997135774813021</v>
      </c>
      <c r="X258" s="32"/>
      <c r="Y258" s="5">
        <f>AA257</f>
        <v>0</v>
      </c>
      <c r="Z258" s="5">
        <f t="shared" si="298"/>
        <v>5.5803998829214629</v>
      </c>
      <c r="AA258" s="5">
        <f t="shared" si="304"/>
        <v>0</v>
      </c>
      <c r="AB258" s="5">
        <f t="shared" si="289"/>
        <v>5.4183360805298708</v>
      </c>
      <c r="AC258" s="32"/>
      <c r="AD258" s="5">
        <f>$W258*J258</f>
        <v>307508.81095840666</v>
      </c>
      <c r="AE258" s="5">
        <f t="shared" si="291"/>
        <v>-3075.0881095840664</v>
      </c>
      <c r="AF258" s="5">
        <f t="shared" si="291"/>
        <v>-33822.62015058675</v>
      </c>
      <c r="AG258" s="5">
        <f t="shared" si="299"/>
        <v>-15717.094348880577</v>
      </c>
      <c r="AH258" s="5">
        <f t="shared" si="292"/>
        <v>254894.00834935525</v>
      </c>
      <c r="AI258" s="42">
        <f t="shared" ref="AI258:AI274" si="307">-M258*($W257*N258-$W256*N257)/1000</f>
        <v>0</v>
      </c>
      <c r="AJ258" s="42">
        <f>$D$6*SUM(Y258:Z258,AD258:AE258)</f>
        <v>29865.495648698012</v>
      </c>
      <c r="AK258" s="42">
        <f t="shared" si="305"/>
        <v>284759.50399805326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341785.22882722341</v>
      </c>
      <c r="K259" s="11">
        <f t="shared" si="295"/>
        <v>3417.8522882722341</v>
      </c>
      <c r="L259" s="24">
        <f t="shared" si="301"/>
        <v>37592.652814322624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 H'!$B$392:$AV$512, 28)</f>
        <v>30.551562577719181</v>
      </c>
      <c r="S259" s="46">
        <f>VLOOKUP(I259, '[1]Lapse Rates'!$A$4:$F$24, 6)</f>
        <v>8.7786349999999995E-4</v>
      </c>
      <c r="T259" s="33">
        <f>W258</f>
        <v>0.8997135774813021</v>
      </c>
      <c r="U259" s="33">
        <f t="shared" si="302"/>
        <v>2.7487655664443597E-2</v>
      </c>
      <c r="V259" s="39">
        <f t="shared" si="297"/>
        <v>7.8982571012525696E-4</v>
      </c>
      <c r="W259" s="32">
        <f t="shared" si="303"/>
        <v>0.87143609610673323</v>
      </c>
      <c r="X259" s="32"/>
      <c r="Y259" s="5">
        <f t="shared" ref="Y259:Z274" si="308">AA258</f>
        <v>0</v>
      </c>
      <c r="Z259" s="5">
        <f t="shared" si="298"/>
        <v>5.4183360805298708</v>
      </c>
      <c r="AA259" s="5">
        <f t="shared" si="304"/>
        <v>0</v>
      </c>
      <c r="AB259" s="5">
        <f t="shared" si="289"/>
        <v>5.2480408872226185</v>
      </c>
      <c r="AC259" s="32"/>
      <c r="AD259" s="5">
        <f t="shared" ref="AD259:AD273" si="309">$W259*J259</f>
        <v>297843.9855161421</v>
      </c>
      <c r="AE259" s="5">
        <f t="shared" si="291"/>
        <v>-2978.4398551614208</v>
      </c>
      <c r="AF259" s="5">
        <f t="shared" si="291"/>
        <v>-32759.594610809105</v>
      </c>
      <c r="AG259" s="5">
        <f t="shared" si="299"/>
        <v>-16553.863383142205</v>
      </c>
      <c r="AH259" s="5">
        <f t="shared" si="292"/>
        <v>245552.08766702935</v>
      </c>
      <c r="AI259" s="42">
        <f t="shared" si="307"/>
        <v>0</v>
      </c>
      <c r="AJ259" s="42">
        <f t="shared" ref="AJ259:AJ274" si="310">$D$6*SUM(Y259:Z259,AD259:AE259)</f>
        <v>28926.841568111704</v>
      </c>
      <c r="AK259" s="42">
        <f t="shared" si="305"/>
        <v>274478.92923514103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341785.22882722341</v>
      </c>
      <c r="K260" s="11">
        <f t="shared" si="295"/>
        <v>3417.8522882722341</v>
      </c>
      <c r="L260" s="24">
        <f t="shared" si="301"/>
        <v>37592.652814322624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 H'!$B$392:$AV$512, 28)</f>
        <v>33.221308624204141</v>
      </c>
      <c r="S260" s="46">
        <f>VLOOKUP(I260, '[1]Lapse Rates'!$A$4:$F$24, 6)</f>
        <v>8.7081910000000003E-4</v>
      </c>
      <c r="T260" s="33">
        <f t="shared" ref="T260:T274" si="311">W259</f>
        <v>0.87143609610673323</v>
      </c>
      <c r="U260" s="33">
        <f t="shared" si="302"/>
        <v>2.8950247495033405E-2</v>
      </c>
      <c r="V260" s="39">
        <f t="shared" si="297"/>
        <v>7.5886319691917891E-4</v>
      </c>
      <c r="W260" s="32">
        <f t="shared" si="303"/>
        <v>0.84172698541478064</v>
      </c>
      <c r="X260" s="32"/>
      <c r="Y260" s="5">
        <f t="shared" si="308"/>
        <v>0</v>
      </c>
      <c r="Z260" s="5">
        <f t="shared" si="298"/>
        <v>5.2480408872226185</v>
      </c>
      <c r="AA260" s="5">
        <f t="shared" si="304"/>
        <v>0</v>
      </c>
      <c r="AB260" s="5">
        <f t="shared" si="289"/>
        <v>5.0691240069935795</v>
      </c>
      <c r="AC260" s="32"/>
      <c r="AD260" s="5">
        <f t="shared" si="309"/>
        <v>287689.85032003972</v>
      </c>
      <c r="AE260" s="5">
        <f t="shared" si="291"/>
        <v>-2876.8985032003975</v>
      </c>
      <c r="AF260" s="5">
        <f t="shared" si="291"/>
        <v>-31642.750327144251</v>
      </c>
      <c r="AG260" s="5">
        <f>-U260*M260</f>
        <v>-17434.678598686474</v>
      </c>
      <c r="AH260" s="5">
        <f t="shared" si="292"/>
        <v>235735.52289100862</v>
      </c>
      <c r="AI260" s="42">
        <f t="shared" si="307"/>
        <v>0</v>
      </c>
      <c r="AJ260" s="42">
        <f t="shared" si="310"/>
        <v>27940.665406042979</v>
      </c>
      <c r="AK260" s="42">
        <f t="shared" si="305"/>
        <v>263676.18829705159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341785.22882722341</v>
      </c>
      <c r="K261" s="11">
        <f t="shared" si="295"/>
        <v>3417.8522882722341</v>
      </c>
      <c r="L261" s="24">
        <f t="shared" si="301"/>
        <v>37592.652814322624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 H'!$B$392:$AV$512, 28)</f>
        <v>36.259162587715792</v>
      </c>
      <c r="S261" s="46">
        <f>VLOOKUP(I261, '[1]Lapse Rates'!$A$4:$F$24, 6)</f>
        <v>7.8743759999999998E-4</v>
      </c>
      <c r="T261" s="33">
        <f t="shared" si="311"/>
        <v>0.84172698541478064</v>
      </c>
      <c r="U261" s="33">
        <f t="shared" si="302"/>
        <v>3.0520315618622413E-2</v>
      </c>
      <c r="V261" s="39">
        <f t="shared" si="297"/>
        <v>6.628074772502498E-4</v>
      </c>
      <c r="W261" s="32">
        <f t="shared" si="303"/>
        <v>0.81054386231890796</v>
      </c>
      <c r="X261" s="32"/>
      <c r="Y261" s="5">
        <f t="shared" si="308"/>
        <v>0</v>
      </c>
      <c r="Z261" s="5">
        <f t="shared" si="298"/>
        <v>5.0691240069935795</v>
      </c>
      <c r="AA261" s="5">
        <f t="shared" si="304"/>
        <v>0</v>
      </c>
      <c r="AB261" s="5">
        <f t="shared" si="289"/>
        <v>4.8813301966045364</v>
      </c>
      <c r="AC261" s="32"/>
      <c r="AD261" s="5">
        <f t="shared" si="309"/>
        <v>277031.91945716942</v>
      </c>
      <c r="AE261" s="5">
        <f t="shared" si="291"/>
        <v>-2770.3191945716944</v>
      </c>
      <c r="AF261" s="5">
        <f t="shared" si="291"/>
        <v>-30470.494006934823</v>
      </c>
      <c r="AG261" s="5">
        <f t="shared" ref="AG261:AG274" si="312">-U261*M261</f>
        <v>-18380.219154687358</v>
      </c>
      <c r="AH261" s="5">
        <f t="shared" si="292"/>
        <v>225410.88710097555</v>
      </c>
      <c r="AI261" s="42">
        <f t="shared" si="307"/>
        <v>0</v>
      </c>
      <c r="AJ261" s="42">
        <f t="shared" si="310"/>
        <v>26905.560266825927</v>
      </c>
      <c r="AK261" s="42">
        <f t="shared" si="305"/>
        <v>252316.44736780148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341785.22882722341</v>
      </c>
      <c r="K262" s="11">
        <f t="shared" si="295"/>
        <v>3417.8522882722341</v>
      </c>
      <c r="L262" s="24">
        <f t="shared" si="301"/>
        <v>37592.652814322624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 H'!$B$392:$AV$512, 28)</f>
        <v>39.739782199596789</v>
      </c>
      <c r="S262" s="46">
        <f>VLOOKUP(I262, '[1]Lapse Rates'!$A$4:$F$24, 6)</f>
        <v>7.0183349999999997E-4</v>
      </c>
      <c r="T262" s="33">
        <f t="shared" si="311"/>
        <v>0.81054386231890796</v>
      </c>
      <c r="U262" s="33">
        <f t="shared" si="302"/>
        <v>3.221083655177337E-2</v>
      </c>
      <c r="V262" s="39">
        <f t="shared" si="297"/>
        <v>5.6886683579479732E-4</v>
      </c>
      <c r="W262" s="32">
        <f t="shared" si="303"/>
        <v>0.77776415893133977</v>
      </c>
      <c r="X262" s="32"/>
      <c r="Y262" s="5">
        <f t="shared" si="308"/>
        <v>0</v>
      </c>
      <c r="Z262" s="5">
        <f t="shared" si="298"/>
        <v>4.8813301966045364</v>
      </c>
      <c r="AA262" s="5">
        <f t="shared" si="304"/>
        <v>0</v>
      </c>
      <c r="AB262" s="5">
        <f t="shared" si="289"/>
        <v>4.6839213166906184</v>
      </c>
      <c r="AC262" s="32"/>
      <c r="AD262" s="5">
        <f t="shared" si="309"/>
        <v>265828.30103396095</v>
      </c>
      <c r="AE262" s="5">
        <f t="shared" si="291"/>
        <v>-2658.2830103396091</v>
      </c>
      <c r="AF262" s="5">
        <f t="shared" si="291"/>
        <v>-29238.217998129498</v>
      </c>
      <c r="AG262" s="5">
        <f t="shared" si="312"/>
        <v>-19398.299885737924</v>
      </c>
      <c r="AH262" s="5">
        <f t="shared" si="292"/>
        <v>214533.50013975395</v>
      </c>
      <c r="AI262" s="42">
        <f t="shared" si="307"/>
        <v>0</v>
      </c>
      <c r="AJ262" s="42">
        <f t="shared" si="310"/>
        <v>25817.457626609546</v>
      </c>
      <c r="AK262" s="42">
        <f t="shared" si="305"/>
        <v>240350.95776636348</v>
      </c>
    </row>
    <row r="263" spans="1:37" ht="15" x14ac:dyDescent="0.2">
      <c r="A263" s="12"/>
      <c r="B263" s="13">
        <v>1</v>
      </c>
      <c r="C263" s="10">
        <f>$H$253*0.14+$B$266</f>
        <v>47846.209679139327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341785.22882722341</v>
      </c>
      <c r="K263" s="11">
        <f t="shared" si="295"/>
        <v>3417.8522882722341</v>
      </c>
      <c r="L263" s="24">
        <f t="shared" si="301"/>
        <v>37592.652814322624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 H'!$B$392:$AV$512, 28)</f>
        <v>43.7266361255273</v>
      </c>
      <c r="S263" s="46">
        <f>VLOOKUP(I263, '[1]Lapse Rates'!$A$4:$F$24, 6)</f>
        <v>6.5742610000000005E-4</v>
      </c>
      <c r="T263" s="33">
        <f t="shared" si="311"/>
        <v>0.77776415893133977</v>
      </c>
      <c r="U263" s="33">
        <f t="shared" si="302"/>
        <v>3.4009010369067477E-2</v>
      </c>
      <c r="V263" s="39">
        <f t="shared" si="297"/>
        <v>5.1132245772601088E-4</v>
      </c>
      <c r="W263" s="32">
        <f t="shared" si="303"/>
        <v>0.74324382610454631</v>
      </c>
      <c r="X263" s="32"/>
      <c r="Y263" s="5">
        <f t="shared" si="308"/>
        <v>0</v>
      </c>
      <c r="Z263" s="5">
        <f t="shared" si="298"/>
        <v>4.6839213166906184</v>
      </c>
      <c r="AA263" s="5">
        <f t="shared" si="304"/>
        <v>0</v>
      </c>
      <c r="AB263" s="5">
        <f t="shared" si="289"/>
        <v>4.4760298615111482</v>
      </c>
      <c r="AC263" s="32"/>
      <c r="AD263" s="5">
        <f t="shared" si="309"/>
        <v>254029.76117956341</v>
      </c>
      <c r="AE263" s="5">
        <f t="shared" si="291"/>
        <v>-2540.2976117956341</v>
      </c>
      <c r="AF263" s="5">
        <f t="shared" si="291"/>
        <v>-27940.507111136987</v>
      </c>
      <c r="AG263" s="5">
        <f t="shared" si="312"/>
        <v>-20481.212305553137</v>
      </c>
      <c r="AH263" s="5">
        <f t="shared" si="292"/>
        <v>203067.74415107767</v>
      </c>
      <c r="AI263" s="42">
        <f t="shared" si="307"/>
        <v>0</v>
      </c>
      <c r="AJ263" s="42">
        <f t="shared" si="310"/>
        <v>24671.575868679189</v>
      </c>
      <c r="AK263" s="42">
        <f t="shared" si="305"/>
        <v>227739.32001975685</v>
      </c>
    </row>
    <row r="264" spans="1:37" ht="15" x14ac:dyDescent="0.2">
      <c r="A264" s="12"/>
      <c r="B264" s="70" t="s">
        <v>49</v>
      </c>
      <c r="C264" s="10">
        <f>$H$253*0.11+$B$266</f>
        <v>37592.652814322624</v>
      </c>
      <c r="D264" s="1"/>
      <c r="E264" s="1"/>
      <c r="F264" s="1"/>
      <c r="I264" s="2">
        <f t="shared" si="294"/>
        <v>10</v>
      </c>
      <c r="J264" s="11">
        <f t="shared" si="284"/>
        <v>341785.22882722341</v>
      </c>
      <c r="K264" s="11">
        <f t="shared" si="295"/>
        <v>3417.8522882722341</v>
      </c>
      <c r="L264" s="24">
        <f t="shared" si="301"/>
        <v>37592.652814322624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 H'!$B$392:$AV$512, 28)</f>
        <v>48.453075911941553</v>
      </c>
      <c r="S264" s="46">
        <f>VLOOKUP(I264, '[1]Lapse Rates'!$A$4:$F$24, 6)</f>
        <v>5.9033320000000003E-4</v>
      </c>
      <c r="T264" s="33">
        <f t="shared" si="311"/>
        <v>0.74324382610454631</v>
      </c>
      <c r="U264" s="33">
        <f t="shared" si="302"/>
        <v>3.601244952732547E-2</v>
      </c>
      <c r="V264" s="39">
        <f t="shared" si="297"/>
        <v>4.387615062445404E-4</v>
      </c>
      <c r="W264" s="32">
        <f t="shared" si="303"/>
        <v>0.70679261507097635</v>
      </c>
      <c r="X264" s="32"/>
      <c r="Y264" s="5">
        <f t="shared" si="308"/>
        <v>0</v>
      </c>
      <c r="Z264" s="5">
        <f t="shared" si="298"/>
        <v>4.4760298615111482</v>
      </c>
      <c r="AA264" s="5">
        <f t="shared" si="304"/>
        <v>0</v>
      </c>
      <c r="AB264" s="5">
        <f t="shared" si="289"/>
        <v>4.2565100978157897</v>
      </c>
      <c r="AC264" s="32"/>
      <c r="AD264" s="5">
        <f t="shared" si="309"/>
        <v>241571.27567542528</v>
      </c>
      <c r="AE264" s="5">
        <f t="shared" si="291"/>
        <v>-2415.712756754253</v>
      </c>
      <c r="AF264" s="5">
        <f t="shared" si="291"/>
        <v>-26570.209390090386</v>
      </c>
      <c r="AG264" s="5">
        <f t="shared" si="312"/>
        <v>-21687.74146639169</v>
      </c>
      <c r="AH264" s="5">
        <f>SUM(AD264:AG264)</f>
        <v>190897.61206218894</v>
      </c>
      <c r="AI264" s="42">
        <f t="shared" si="307"/>
        <v>0</v>
      </c>
      <c r="AJ264" s="42">
        <f t="shared" si="310"/>
        <v>23461.599820851043</v>
      </c>
      <c r="AK264" s="42">
        <f t="shared" si="305"/>
        <v>214359.21188303997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341785.22882722341</v>
      </c>
      <c r="K265" s="11">
        <f t="shared" si="295"/>
        <v>3417.8522882722341</v>
      </c>
      <c r="L265" s="24">
        <f t="shared" si="301"/>
        <v>37592.652814322624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 H'!$B$392:$AV$512, 28)</f>
        <v>53.856656920573492</v>
      </c>
      <c r="S265" s="46">
        <f>VLOOKUP(I265, '[1]Lapse Rates'!$A$4:$F$24, 6)</f>
        <v>5.0522920000000001E-4</v>
      </c>
      <c r="T265" s="33">
        <f t="shared" si="311"/>
        <v>0.70679261507097635</v>
      </c>
      <c r="U265" s="33">
        <f t="shared" si="302"/>
        <v>3.806548738387254E-2</v>
      </c>
      <c r="V265" s="39">
        <f t="shared" si="297"/>
        <v>3.5709226747821735E-4</v>
      </c>
      <c r="W265" s="32">
        <f t="shared" si="303"/>
        <v>0.66837003541962559</v>
      </c>
      <c r="X265" s="31"/>
      <c r="Y265" s="5">
        <f t="shared" si="308"/>
        <v>0</v>
      </c>
      <c r="Z265" s="5">
        <f t="shared" si="298"/>
        <v>4.2565100978157897</v>
      </c>
      <c r="AA265" s="5">
        <f t="shared" si="304"/>
        <v>0</v>
      </c>
      <c r="AB265" s="5">
        <f t="shared" si="289"/>
        <v>4.0251181806072571</v>
      </c>
      <c r="AC265" s="32"/>
      <c r="AD265" s="5">
        <f t="shared" si="309"/>
        <v>228439.00549715615</v>
      </c>
      <c r="AE265" s="5">
        <f t="shared" si="291"/>
        <v>-2284.3900549715613</v>
      </c>
      <c r="AF265" s="5">
        <f t="shared" si="291"/>
        <v>-25125.8026930265</v>
      </c>
      <c r="AG265" s="5">
        <f t="shared" si="312"/>
        <v>-22924.140401702174</v>
      </c>
      <c r="AH265" s="5">
        <f t="shared" ref="AH265:AH274" si="313">SUM(AD265:AG265)</f>
        <v>178104.67234745593</v>
      </c>
      <c r="AI265" s="42">
        <f t="shared" si="307"/>
        <v>0</v>
      </c>
      <c r="AJ265" s="42">
        <f t="shared" si="310"/>
        <v>22186.185338518906</v>
      </c>
      <c r="AK265" s="42">
        <f t="shared" ref="AK265:AK274" si="314">SUM(AH265:AJ265)</f>
        <v>200290.85768597483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94"/>
        <v>12</v>
      </c>
      <c r="J266" s="11">
        <f t="shared" si="284"/>
        <v>341785.22882722341</v>
      </c>
      <c r="K266" s="11">
        <f t="shared" si="295"/>
        <v>3417.8522882722341</v>
      </c>
      <c r="L266" s="24">
        <f t="shared" si="301"/>
        <v>37592.652814322624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 H'!$B$392:$AV$512, 28)</f>
        <v>60.004365794518641</v>
      </c>
      <c r="S266" s="46">
        <f>VLOOKUP(I266, '[1]Lapse Rates'!$A$4:$F$24, 6)</f>
        <v>4.8306569999999999E-4</v>
      </c>
      <c r="T266" s="33">
        <f t="shared" si="311"/>
        <v>0.66837003541962559</v>
      </c>
      <c r="U266" s="33">
        <f t="shared" si="302"/>
        <v>4.0105120091414592E-2</v>
      </c>
      <c r="V266" s="39">
        <f t="shared" si="297"/>
        <v>3.2286663901900622E-4</v>
      </c>
      <c r="W266" s="32">
        <f t="shared" si="303"/>
        <v>0.62794204868919201</v>
      </c>
      <c r="X266" s="31"/>
      <c r="Y266" s="5">
        <f t="shared" si="308"/>
        <v>0</v>
      </c>
      <c r="Z266" s="5">
        <f t="shared" si="298"/>
        <v>4.0251181806072571</v>
      </c>
      <c r="AA266" s="5">
        <f t="shared" si="304"/>
        <v>0</v>
      </c>
      <c r="AB266" s="5">
        <f t="shared" si="289"/>
        <v>3.7816491204004343</v>
      </c>
      <c r="AC266" s="32"/>
      <c r="AD266" s="5">
        <f t="shared" si="309"/>
        <v>214621.31680147097</v>
      </c>
      <c r="AE266" s="5">
        <f t="shared" si="291"/>
        <v>-2146.2131680147095</v>
      </c>
      <c r="AF266" s="5">
        <f t="shared" si="291"/>
        <v>-23606.007423887269</v>
      </c>
      <c r="AG266" s="5">
        <f t="shared" si="312"/>
        <v>-24152.466367532517</v>
      </c>
      <c r="AH266" s="5">
        <f t="shared" si="313"/>
        <v>164716.62984203646</v>
      </c>
      <c r="AI266" s="42">
        <f t="shared" si="307"/>
        <v>0</v>
      </c>
      <c r="AJ266" s="42">
        <f t="shared" si="310"/>
        <v>20844.202530535578</v>
      </c>
      <c r="AK266" s="42">
        <f t="shared" si="314"/>
        <v>185560.83237257204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341785.22882722341</v>
      </c>
      <c r="K267" s="11">
        <f t="shared" si="295"/>
        <v>3417.8522882722341</v>
      </c>
      <c r="L267" s="24">
        <f t="shared" si="301"/>
        <v>37592.652814322624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 H'!$B$392:$AV$512, 28)</f>
        <v>67.040104194134571</v>
      </c>
      <c r="S267" s="46">
        <f>VLOOKUP(I267, '[1]Lapse Rates'!$A$4:$F$24, 6)</f>
        <v>4.5965829999999999E-4</v>
      </c>
      <c r="T267" s="33">
        <f t="shared" si="311"/>
        <v>0.62794204868919201</v>
      </c>
      <c r="U267" s="33">
        <f t="shared" si="302"/>
        <v>4.2097300372001753E-2</v>
      </c>
      <c r="V267" s="39">
        <f t="shared" si="297"/>
        <v>2.886387745989912E-4</v>
      </c>
      <c r="W267" s="32">
        <f t="shared" si="303"/>
        <v>0.5855561095425913</v>
      </c>
      <c r="X267" s="31"/>
      <c r="Y267" s="5">
        <f t="shared" si="308"/>
        <v>0</v>
      </c>
      <c r="Z267" s="5">
        <f t="shared" si="298"/>
        <v>3.7816491204004343</v>
      </c>
      <c r="AA267" s="5">
        <f t="shared" si="304"/>
        <v>0</v>
      </c>
      <c r="AB267" s="5">
        <f t="shared" si="289"/>
        <v>3.5263887029372523</v>
      </c>
      <c r="AC267" s="32"/>
      <c r="AD267" s="5">
        <f t="shared" si="309"/>
        <v>200134.42889119327</v>
      </c>
      <c r="AE267" s="5">
        <f t="shared" si="291"/>
        <v>-2001.3442889119326</v>
      </c>
      <c r="AF267" s="5">
        <f t="shared" si="291"/>
        <v>-22012.607529340101</v>
      </c>
      <c r="AG267" s="5">
        <f t="shared" si="312"/>
        <v>-25352.215105730244</v>
      </c>
      <c r="AH267" s="5">
        <f t="shared" si="313"/>
        <v>150768.26196721097</v>
      </c>
      <c r="AI267" s="42">
        <f t="shared" si="307"/>
        <v>0</v>
      </c>
      <c r="AJ267" s="42">
        <f t="shared" si="310"/>
        <v>19437.226579262511</v>
      </c>
      <c r="AK267" s="42">
        <f t="shared" si="314"/>
        <v>170205.4885464735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341785.22882722341</v>
      </c>
      <c r="K268" s="11">
        <f t="shared" si="295"/>
        <v>3417.8522882722341</v>
      </c>
      <c r="L268" s="24">
        <f t="shared" si="301"/>
        <v>37592.652814322624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 H'!$B$392:$AV$512, 28)</f>
        <v>74.808207867327198</v>
      </c>
      <c r="S268" s="46">
        <f>VLOOKUP(I268, '[1]Lapse Rates'!$A$4:$F$24, 6)</f>
        <v>3.6747819999999998E-4</v>
      </c>
      <c r="T268" s="33">
        <f t="shared" si="311"/>
        <v>0.5855561095425913</v>
      </c>
      <c r="U268" s="33">
        <f t="shared" si="302"/>
        <v>4.3804403160645586E-2</v>
      </c>
      <c r="V268" s="39">
        <f t="shared" si="297"/>
        <v>2.1517910513371426E-4</v>
      </c>
      <c r="W268" s="32">
        <f t="shared" si="303"/>
        <v>0.54153652727681201</v>
      </c>
      <c r="X268" s="31"/>
      <c r="Y268" s="5">
        <f t="shared" si="308"/>
        <v>0</v>
      </c>
      <c r="Z268" s="5">
        <f t="shared" si="298"/>
        <v>3.5263887029372523</v>
      </c>
      <c r="AA268" s="5">
        <f t="shared" si="304"/>
        <v>0</v>
      </c>
      <c r="AB268" s="5">
        <f t="shared" si="289"/>
        <v>3.261290012853872</v>
      </c>
      <c r="AC268" s="32"/>
      <c r="AD268" s="5">
        <f t="shared" si="309"/>
        <v>185089.18589360511</v>
      </c>
      <c r="AE268" s="5">
        <f t="shared" si="291"/>
        <v>-1850.891858936051</v>
      </c>
      <c r="AF268" s="5">
        <f t="shared" si="291"/>
        <v>-20357.794656191149</v>
      </c>
      <c r="AG268" s="5">
        <f t="shared" si="312"/>
        <v>-26380.281911032431</v>
      </c>
      <c r="AH268" s="5">
        <f t="shared" si="313"/>
        <v>136500.2174674455</v>
      </c>
      <c r="AI268" s="42">
        <f t="shared" si="307"/>
        <v>0</v>
      </c>
      <c r="AJ268" s="42">
        <f t="shared" si="310"/>
        <v>17976.022583532795</v>
      </c>
      <c r="AK268" s="42">
        <f t="shared" si="314"/>
        <v>154476.24005097829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341785.22882722341</v>
      </c>
      <c r="K269" s="11">
        <f t="shared" si="295"/>
        <v>3417.8522882722341</v>
      </c>
      <c r="L269" s="24">
        <f t="shared" si="301"/>
        <v>37592.652814322624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 H'!$B$392:$AV$512, 28)</f>
        <v>83.339401504607352</v>
      </c>
      <c r="S269" s="46">
        <f>VLOOKUP(I269, '[1]Lapse Rates'!$A$4:$F$24, 6)</f>
        <v>3.9775519999999998E-4</v>
      </c>
      <c r="T269" s="33">
        <f t="shared" si="311"/>
        <v>0.54153652727681201</v>
      </c>
      <c r="U269" s="33">
        <f t="shared" si="302"/>
        <v>4.5131330076132993E-2</v>
      </c>
      <c r="V269" s="39">
        <f t="shared" si="297"/>
        <v>2.1539896971429381E-4</v>
      </c>
      <c r="W269" s="32">
        <f t="shared" si="303"/>
        <v>0.49618979823096471</v>
      </c>
      <c r="X269" s="31"/>
      <c r="Y269" s="5">
        <f t="shared" si="308"/>
        <v>0</v>
      </c>
      <c r="Z269" s="5">
        <f t="shared" si="298"/>
        <v>3.261290012853872</v>
      </c>
      <c r="AA269" s="5">
        <f t="shared" si="304"/>
        <v>0</v>
      </c>
      <c r="AB269" s="5">
        <f t="shared" si="289"/>
        <v>2.9881988599883562</v>
      </c>
      <c r="AC269" s="32"/>
      <c r="AD269" s="5">
        <f t="shared" si="309"/>
        <v>169590.3437301041</v>
      </c>
      <c r="AE269" s="5">
        <f t="shared" si="291"/>
        <v>-1695.9034373010409</v>
      </c>
      <c r="AF269" s="5">
        <f t="shared" si="291"/>
        <v>-18653.090814905452</v>
      </c>
      <c r="AG269" s="5">
        <f t="shared" si="312"/>
        <v>-27179.395780419498</v>
      </c>
      <c r="AH269" s="5">
        <f t="shared" si="313"/>
        <v>122061.95369747811</v>
      </c>
      <c r="AI269" s="42">
        <f t="shared" si="307"/>
        <v>0</v>
      </c>
      <c r="AJ269" s="42">
        <f t="shared" si="310"/>
        <v>16470.76452527424</v>
      </c>
      <c r="AK269" s="42">
        <f t="shared" si="314"/>
        <v>138532.71822275236</v>
      </c>
    </row>
    <row r="270" spans="1:37" ht="15" x14ac:dyDescent="0.2">
      <c r="I270" s="2">
        <f t="shared" si="294"/>
        <v>16</v>
      </c>
      <c r="J270" s="11">
        <f t="shared" si="284"/>
        <v>341785.22882722341</v>
      </c>
      <c r="K270" s="11">
        <f t="shared" si="295"/>
        <v>3417.8522882722341</v>
      </c>
      <c r="L270" s="24">
        <f t="shared" si="301"/>
        <v>37592.652814322624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 H'!$B$392:$AV$512, 28)</f>
        <v>92.511148484453486</v>
      </c>
      <c r="S270" s="46">
        <f>VLOOKUP(I270, '[1]Lapse Rates'!$A$4:$F$24, 6)</f>
        <v>2.516404E-4</v>
      </c>
      <c r="T270" s="33">
        <f t="shared" si="311"/>
        <v>0.49618979823096471</v>
      </c>
      <c r="U270" s="33">
        <f t="shared" si="302"/>
        <v>4.5903088100615788E-2</v>
      </c>
      <c r="V270" s="39">
        <f t="shared" si="297"/>
        <v>1.2486139930275924E-4</v>
      </c>
      <c r="W270" s="32">
        <f t="shared" si="303"/>
        <v>0.45016184873104614</v>
      </c>
      <c r="X270" s="31"/>
      <c r="Y270" s="5">
        <f t="shared" si="308"/>
        <v>0</v>
      </c>
      <c r="Z270" s="5">
        <f t="shared" si="298"/>
        <v>2.9881988599883562</v>
      </c>
      <c r="AA270" s="5">
        <f t="shared" si="304"/>
        <v>0</v>
      </c>
      <c r="AB270" s="5">
        <f t="shared" si="289"/>
        <v>2.7110051999944917</v>
      </c>
      <c r="AC270" s="32"/>
      <c r="AD270" s="5">
        <f t="shared" si="309"/>
        <v>153858.67047782653</v>
      </c>
      <c r="AE270" s="5">
        <f t="shared" si="291"/>
        <v>-1538.5867047782654</v>
      </c>
      <c r="AF270" s="5">
        <f t="shared" si="291"/>
        <v>-16922.778089599837</v>
      </c>
      <c r="AG270" s="5">
        <f t="shared" si="312"/>
        <v>-27644.170843745746</v>
      </c>
      <c r="AH270" s="5">
        <f t="shared" si="313"/>
        <v>107753.1348397027</v>
      </c>
      <c r="AI270" s="42">
        <f t="shared" si="307"/>
        <v>0</v>
      </c>
      <c r="AJ270" s="42">
        <f t="shared" si="310"/>
        <v>14942.893360444203</v>
      </c>
      <c r="AK270" s="42">
        <f t="shared" si="314"/>
        <v>122696.0282001469</v>
      </c>
    </row>
    <row r="271" spans="1:37" ht="15" x14ac:dyDescent="0.2">
      <c r="I271" s="2">
        <f t="shared" si="294"/>
        <v>17</v>
      </c>
      <c r="J271" s="11">
        <f t="shared" si="284"/>
        <v>341785.22882722341</v>
      </c>
      <c r="K271" s="11">
        <f t="shared" si="295"/>
        <v>3417.8522882722341</v>
      </c>
      <c r="L271" s="24">
        <f t="shared" si="301"/>
        <v>37592.652814322624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 H'!$B$392:$AV$512, 28)</f>
        <v>102.44914353663599</v>
      </c>
      <c r="S271" s="46">
        <f>VLOOKUP(I271, '[1]Lapse Rates'!$A$4:$F$24, 6)</f>
        <v>2.7508159999999998E-4</v>
      </c>
      <c r="T271" s="33">
        <f t="shared" si="311"/>
        <v>0.45016184873104614</v>
      </c>
      <c r="U271" s="33">
        <f t="shared" si="302"/>
        <v>4.6118695855364364E-2</v>
      </c>
      <c r="V271" s="39">
        <f t="shared" si="297"/>
        <v>1.2383124160789415E-4</v>
      </c>
      <c r="W271" s="32">
        <f t="shared" si="303"/>
        <v>0.4039193216340739</v>
      </c>
      <c r="X271" s="31"/>
      <c r="Y271" s="5">
        <f t="shared" si="308"/>
        <v>0</v>
      </c>
      <c r="Z271" s="5">
        <f t="shared" si="298"/>
        <v>2.7110051999944917</v>
      </c>
      <c r="AA271" s="5">
        <f t="shared" si="304"/>
        <v>0</v>
      </c>
      <c r="AB271" s="5">
        <f t="shared" si="289"/>
        <v>2.4325192914836671</v>
      </c>
      <c r="AC271" s="32"/>
      <c r="AD271" s="5">
        <f t="shared" si="309"/>
        <v>138053.6577724388</v>
      </c>
      <c r="AE271" s="5">
        <f t="shared" si="291"/>
        <v>-1380.5365777243881</v>
      </c>
      <c r="AF271" s="5">
        <f t="shared" si="291"/>
        <v>-15184.398823186453</v>
      </c>
      <c r="AG271" s="5">
        <f t="shared" si="312"/>
        <v>-27774.016086280226</v>
      </c>
      <c r="AH271" s="5">
        <f t="shared" si="313"/>
        <v>93714.706285247739</v>
      </c>
      <c r="AI271" s="42">
        <f t="shared" si="307"/>
        <v>0</v>
      </c>
      <c r="AJ271" s="42">
        <f t="shared" si="310"/>
        <v>13407.899138811605</v>
      </c>
      <c r="AK271" s="42">
        <f t="shared" si="314"/>
        <v>107122.60542405935</v>
      </c>
    </row>
    <row r="272" spans="1:37" ht="15" x14ac:dyDescent="0.2">
      <c r="I272" s="2">
        <f t="shared" si="294"/>
        <v>18</v>
      </c>
      <c r="J272" s="11">
        <f t="shared" si="284"/>
        <v>341785.22882722341</v>
      </c>
      <c r="K272" s="11">
        <f t="shared" si="295"/>
        <v>3417.8522882722341</v>
      </c>
      <c r="L272" s="24">
        <f t="shared" si="301"/>
        <v>37592.652814322624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 H'!$B$392:$AV$512, 28)</f>
        <v>113.49706901166157</v>
      </c>
      <c r="S272" s="46">
        <f>VLOOKUP(I272, '[1]Lapse Rates'!$A$4:$F$24, 6)</f>
        <v>2.0998619999999999E-4</v>
      </c>
      <c r="T272" s="33">
        <f t="shared" si="311"/>
        <v>0.4039193216340739</v>
      </c>
      <c r="U272" s="33">
        <f t="shared" si="302"/>
        <v>4.5843659122646006E-2</v>
      </c>
      <c r="V272" s="39">
        <f t="shared" si="297"/>
        <v>8.4817483456516964E-5</v>
      </c>
      <c r="W272" s="32">
        <f t="shared" si="303"/>
        <v>0.3579908450279714</v>
      </c>
      <c r="X272" s="31"/>
      <c r="Y272" s="5">
        <f t="shared" si="308"/>
        <v>0</v>
      </c>
      <c r="Z272" s="5">
        <f t="shared" si="308"/>
        <v>2.4325192914836671</v>
      </c>
      <c r="AA272" s="5">
        <f t="shared" si="304"/>
        <v>0</v>
      </c>
      <c r="AB272" s="5">
        <f t="shared" si="289"/>
        <v>2.1559246861035017</v>
      </c>
      <c r="AC272" s="32"/>
      <c r="AD272" s="5">
        <f t="shared" si="309"/>
        <v>122355.98288593628</v>
      </c>
      <c r="AE272" s="5">
        <f t="shared" si="291"/>
        <v>-1223.5598288593628</v>
      </c>
      <c r="AF272" s="5">
        <f t="shared" si="291"/>
        <v>-13457.825547842504</v>
      </c>
      <c r="AG272" s="5">
        <f t="shared" si="312"/>
        <v>-27608.38098977198</v>
      </c>
      <c r="AH272" s="5">
        <f t="shared" si="313"/>
        <v>80066.216519462439</v>
      </c>
      <c r="AI272" s="42">
        <f t="shared" si="307"/>
        <v>0</v>
      </c>
      <c r="AJ272" s="42">
        <f t="shared" si="310"/>
        <v>11883.329332041742</v>
      </c>
      <c r="AK272" s="42">
        <f t="shared" si="314"/>
        <v>91949.545851504183</v>
      </c>
    </row>
    <row r="273" spans="1:39" ht="15" x14ac:dyDescent="0.2">
      <c r="I273" s="2">
        <f t="shared" si="294"/>
        <v>19</v>
      </c>
      <c r="J273" s="11">
        <f t="shared" si="284"/>
        <v>341785.22882722341</v>
      </c>
      <c r="K273" s="11">
        <f t="shared" si="295"/>
        <v>3417.8522882722341</v>
      </c>
      <c r="L273" s="24">
        <f t="shared" si="301"/>
        <v>37592.652814322624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 H'!$B$392:$AV$512, 28)</f>
        <v>125.75968772097296</v>
      </c>
      <c r="S273" s="46">
        <f>VLOOKUP(I273, '[1]Lapse Rates'!$A$4:$F$24, 6)</f>
        <v>1.6037285799999999E-2</v>
      </c>
      <c r="T273" s="33">
        <f t="shared" si="311"/>
        <v>0.3579908450279714</v>
      </c>
      <c r="U273" s="33">
        <f t="shared" si="302"/>
        <v>4.5020816877684909E-2</v>
      </c>
      <c r="V273" s="39">
        <f t="shared" si="297"/>
        <v>5.7412014954970857E-3</v>
      </c>
      <c r="W273" s="32">
        <f t="shared" si="303"/>
        <v>0.3072288266547894</v>
      </c>
      <c r="X273" s="31"/>
      <c r="Y273" s="5">
        <f t="shared" si="308"/>
        <v>0</v>
      </c>
      <c r="Z273" s="5">
        <f t="shared" si="308"/>
        <v>2.1559246861035017</v>
      </c>
      <c r="AA273" s="5">
        <f t="shared" si="304"/>
        <v>0</v>
      </c>
      <c r="AB273" s="5">
        <f t="shared" si="289"/>
        <v>1.8502210904748717</v>
      </c>
      <c r="AC273" s="32"/>
      <c r="AD273" s="5">
        <f t="shared" si="309"/>
        <v>105006.27482052655</v>
      </c>
      <c r="AE273" s="5">
        <f t="shared" si="291"/>
        <v>-1050.0627482052655</v>
      </c>
      <c r="AF273" s="5">
        <f t="shared" si="291"/>
        <v>-11549.546614985207</v>
      </c>
      <c r="AG273" s="5">
        <f t="shared" si="312"/>
        <v>-27112.841527431305</v>
      </c>
      <c r="AH273" s="5">
        <f t="shared" si="313"/>
        <v>65293.823929904785</v>
      </c>
      <c r="AI273" s="42">
        <f t="shared" si="307"/>
        <v>0</v>
      </c>
      <c r="AJ273" s="42">
        <f t="shared" si="310"/>
        <v>10198.315900506424</v>
      </c>
      <c r="AK273" s="42">
        <f t="shared" si="314"/>
        <v>75492.139830411208</v>
      </c>
    </row>
    <row r="274" spans="1:39" ht="15" x14ac:dyDescent="0.2">
      <c r="I274" s="2">
        <f t="shared" si="294"/>
        <v>20</v>
      </c>
      <c r="J274" s="11">
        <f t="shared" si="284"/>
        <v>341785.22882722341</v>
      </c>
      <c r="K274" s="11">
        <f t="shared" si="295"/>
        <v>3417.8522882722341</v>
      </c>
      <c r="L274" s="24">
        <f t="shared" si="301"/>
        <v>37592.652814322624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 H'!$B$392:$AV$512, 28)</f>
        <v>139.42337736701799</v>
      </c>
      <c r="S274" s="46">
        <f>VLOOKUP(I274, '[1]Lapse Rates'!$A$4:$F$24, 6)</f>
        <v>0</v>
      </c>
      <c r="T274" s="33">
        <f t="shared" si="311"/>
        <v>0.3072288266547894</v>
      </c>
      <c r="U274" s="33">
        <f t="shared" si="302"/>
        <v>4.2834880636716859E-2</v>
      </c>
      <c r="V274" s="39">
        <f t="shared" si="297"/>
        <v>0</v>
      </c>
      <c r="W274" s="32">
        <f t="shared" si="303"/>
        <v>0.26439394601807253</v>
      </c>
      <c r="X274" s="31"/>
      <c r="Y274" s="5">
        <f t="shared" si="308"/>
        <v>0</v>
      </c>
      <c r="Z274" s="5">
        <f t="shared" si="308"/>
        <v>1.8502210904748717</v>
      </c>
      <c r="AA274" s="5">
        <f t="shared" si="304"/>
        <v>0</v>
      </c>
      <c r="AB274" s="5">
        <f t="shared" si="289"/>
        <v>1.592257017165178</v>
      </c>
      <c r="AC274" s="32"/>
      <c r="AD274" s="5">
        <f>$W274*J274</f>
        <v>90365.945340319478</v>
      </c>
      <c r="AE274" s="5">
        <f t="shared" si="291"/>
        <v>-903.65945340319479</v>
      </c>
      <c r="AF274" s="5">
        <f t="shared" si="291"/>
        <v>-9939.2698188661579</v>
      </c>
      <c r="AG274" s="5">
        <f t="shared" si="312"/>
        <v>-25796.407330969356</v>
      </c>
      <c r="AH274" s="5">
        <f t="shared" si="313"/>
        <v>53726.608737080773</v>
      </c>
      <c r="AI274" s="42">
        <f t="shared" si="307"/>
        <v>0</v>
      </c>
      <c r="AJ274" s="42">
        <f t="shared" si="310"/>
        <v>8776.4317521954636</v>
      </c>
      <c r="AK274" s="42">
        <f t="shared" si="314"/>
        <v>62503.040489276238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4856842.7780689839</v>
      </c>
      <c r="AE277" s="21">
        <f t="shared" ref="AE277:AK277" si="315">SUM(AE254:AE274)</f>
        <v>-178526.09652854496</v>
      </c>
      <c r="AF277" s="21">
        <f t="shared" si="315"/>
        <v>-507732.72751989908</v>
      </c>
      <c r="AG277" s="21">
        <f t="shared" si="315"/>
        <v>-433900.01136347698</v>
      </c>
      <c r="AH277" s="21">
        <f t="shared" si="315"/>
        <v>3736683.9426570637</v>
      </c>
      <c r="AI277" s="21">
        <f t="shared" si="315"/>
        <v>0</v>
      </c>
      <c r="AJ277" s="21">
        <f t="shared" si="315"/>
        <v>438833.6268972964</v>
      </c>
      <c r="AK277" s="21">
        <f t="shared" si="315"/>
        <v>4175517.5695543606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2610063.9403990414</v>
      </c>
      <c r="AE279" s="21">
        <f t="shared" ref="AE279:AK279" si="316">AE254+NPV($D$6,AE255:AE274)</f>
        <v>-156356.56310634527</v>
      </c>
      <c r="AF279" s="21">
        <f t="shared" si="316"/>
        <v>-263892.00454425073</v>
      </c>
      <c r="AG279" s="21">
        <f t="shared" si="316"/>
        <v>-165114.34571754298</v>
      </c>
      <c r="AH279" s="21">
        <f t="shared" si="316"/>
        <v>2024701.0270309015</v>
      </c>
      <c r="AI279" s="21">
        <f t="shared" si="316"/>
        <v>0</v>
      </c>
      <c r="AJ279" s="21">
        <f t="shared" si="316"/>
        <v>220595.30178748426</v>
      </c>
      <c r="AK279" s="21">
        <f t="shared" si="316"/>
        <v>2245296.3288183869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3721821.1151786009</v>
      </c>
      <c r="AE281" s="21">
        <f t="shared" ref="AE281:AK281" si="317">AE254+NPV($D$7,AE255:AE274)</f>
        <v>-167293.21485142517</v>
      </c>
      <c r="AF281" s="21">
        <f t="shared" si="317"/>
        <v>-384183.26271672716</v>
      </c>
      <c r="AG281" s="21">
        <f t="shared" si="317"/>
        <v>-290330.34684682154</v>
      </c>
      <c r="AH281" s="21">
        <f t="shared" si="317"/>
        <v>2880014.2907636273</v>
      </c>
      <c r="AI281" s="21">
        <f t="shared" si="317"/>
        <v>0</v>
      </c>
      <c r="AJ281" s="21">
        <f t="shared" si="317"/>
        <v>328587.84195442538</v>
      </c>
      <c r="AK281" s="21">
        <f t="shared" si="317"/>
        <v>3208602.1327180518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357463.25352785218</v>
      </c>
    </row>
    <row r="285" spans="1:39" ht="15" x14ac:dyDescent="0.2">
      <c r="G285" s="58" t="s">
        <v>118</v>
      </c>
      <c r="H285" s="57"/>
      <c r="I285" s="57"/>
      <c r="J285" s="11">
        <f>H$284</f>
        <v>357463.25352785218</v>
      </c>
      <c r="K285" s="11">
        <f>J285*$C$10</f>
        <v>142985.30141114088</v>
      </c>
      <c r="L285" s="24">
        <f>$C$294</f>
        <v>50039.164097754772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357463.25352785218</v>
      </c>
      <c r="AE285" s="5">
        <f>-$W285*K285</f>
        <v>-142985.30141114088</v>
      </c>
      <c r="AF285" s="5">
        <f>-$W285*L285</f>
        <v>-50039.164097754772</v>
      </c>
      <c r="AG285" s="5"/>
      <c r="AH285" s="5">
        <f>SUM(AD285:AG285)</f>
        <v>164438.78801895652</v>
      </c>
      <c r="AI285" s="42">
        <f>Y285-AA285</f>
        <v>0</v>
      </c>
      <c r="AJ285" s="42"/>
      <c r="AK285" s="42">
        <f>SUM(AH285:AJ285)</f>
        <v>164438.78801895652</v>
      </c>
      <c r="AL285" s="6" t="s">
        <v>39</v>
      </c>
      <c r="AM285" s="36">
        <f>AK312</f>
        <v>3392213.4173206417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357463.25352785218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 H'!$B$392:$AV$512, 31)</f>
        <v>21.484721400941655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2.1484721400941657E-2</v>
      </c>
      <c r="V286" s="39">
        <f>MIN(S286*T286,T286-U286)</f>
        <v>1.1402544E-3</v>
      </c>
      <c r="W286" s="32">
        <f>T286-SUM(U286:V286)</f>
        <v>0.97737502419905831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5.8860358344837467</v>
      </c>
      <c r="AC286" s="32"/>
      <c r="AD286" s="5">
        <f t="shared" ref="AD286:AD288" si="326">$W286*J286</f>
        <v>349375.65606705862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-12938.722284567693</v>
      </c>
      <c r="AH286" s="5">
        <f t="shared" ref="AH286:AH294" si="328">SUM(AD286:AG286)</f>
        <v>336436.9337824909</v>
      </c>
      <c r="AI286" s="42">
        <f>-M286*$W285*(N286-N285)/1000</f>
        <v>0</v>
      </c>
      <c r="AJ286" s="42">
        <f>$D$6*SUM(Y286:Z286,AD286:AE286)</f>
        <v>34274.342646827456</v>
      </c>
      <c r="AK286" s="42">
        <f t="shared" ref="AK286" si="329">SUM(AH286:AJ286)</f>
        <v>370711.27642931836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357463.25352785218</v>
      </c>
      <c r="K287" s="11">
        <f t="shared" ref="K287:K305" si="331">J287*$C$11</f>
        <v>3574.632535278522</v>
      </c>
      <c r="L287" s="24">
        <f>$C$295</f>
        <v>39315.266491919203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 H'!$B$392:$AV$512, 31)</f>
        <v>23.369228415978277</v>
      </c>
      <c r="S287" s="46">
        <f>VLOOKUP(I287, '[1]Lapse Rates'!$A$4:$F$24, 6)</f>
        <v>1.1150343000000001E-3</v>
      </c>
      <c r="T287" s="33">
        <f t="shared" ref="T287:T289" si="332">W286</f>
        <v>0.97737502419905831</v>
      </c>
      <c r="U287" s="33">
        <f>T287*R287/1000</f>
        <v>2.2840500188580092E-2</v>
      </c>
      <c r="V287" s="39">
        <f t="shared" ref="V287:V305" si="333">MIN(S287*T287,T287-U287)</f>
        <v>1.0898066759452802E-3</v>
      </c>
      <c r="W287" s="32">
        <f>T287-SUM(U287:V287)</f>
        <v>0.95344471733453295</v>
      </c>
      <c r="X287" s="32"/>
      <c r="Y287" s="5">
        <f t="shared" ref="Y287:Z302" si="334">AA286</f>
        <v>0</v>
      </c>
      <c r="Z287" s="5">
        <f t="shared" si="334"/>
        <v>5.8860358344837467</v>
      </c>
      <c r="AA287" s="5">
        <f>O287*W287</f>
        <v>0</v>
      </c>
      <c r="AB287" s="5">
        <f t="shared" si="325"/>
        <v>5.7419205867565841</v>
      </c>
      <c r="AC287" s="32"/>
      <c r="AD287" s="5">
        <f t="shared" si="326"/>
        <v>340821.45071734552</v>
      </c>
      <c r="AE287" s="5">
        <f t="shared" si="327"/>
        <v>-3408.2145071734553</v>
      </c>
      <c r="AF287" s="5">
        <f t="shared" si="327"/>
        <v>-37484.933147319738</v>
      </c>
      <c r="AG287" s="5">
        <f t="shared" ref="AG287:AG290" si="335">-U287*M287</f>
        <v>-13755.2115880684</v>
      </c>
      <c r="AH287" s="5">
        <f t="shared" si="328"/>
        <v>286173.09147478396</v>
      </c>
      <c r="AI287" s="42">
        <f>-M287*($W286*N287-$W285*N286)/1000</f>
        <v>0</v>
      </c>
      <c r="AJ287" s="42">
        <f t="shared" ref="AJ287:AJ288" si="336">$D$6*SUM(Y287:Z287,AD287:AE287)</f>
        <v>33100.815892333245</v>
      </c>
      <c r="AK287" s="42">
        <f>SUM(AH287:AJ287)</f>
        <v>319273.90736711718</v>
      </c>
      <c r="AL287" s="48" t="s">
        <v>59</v>
      </c>
      <c r="AM287" s="54">
        <f>AK312/AD312</f>
        <v>0.86688457315329004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357463.25352785218</v>
      </c>
      <c r="K288" s="11">
        <f t="shared" si="331"/>
        <v>3574.632535278522</v>
      </c>
      <c r="L288" s="24">
        <f t="shared" ref="L288:L305" si="337">$C$295</f>
        <v>39315.266491919203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 H'!$B$392:$AV$512, 31)</f>
        <v>25.353946130688229</v>
      </c>
      <c r="S288" s="46">
        <f>VLOOKUP(I288, '[1]Lapse Rates'!$A$4:$F$24, 6)</f>
        <v>9.1335750000000001E-4</v>
      </c>
      <c r="T288" s="33">
        <f t="shared" si="332"/>
        <v>0.95344471733453295</v>
      </c>
      <c r="U288" s="33">
        <f t="shared" ref="U288:U305" si="338">T288*R288/1000</f>
        <v>2.4173586001889014E-2</v>
      </c>
      <c r="V288" s="39">
        <f t="shared" si="333"/>
        <v>8.7083588341287565E-4</v>
      </c>
      <c r="W288" s="32">
        <f t="shared" ref="W288:W305" si="339">T288-SUM(U288:V288)</f>
        <v>0.92840029544923108</v>
      </c>
      <c r="X288" s="32"/>
      <c r="Y288" s="5">
        <f t="shared" si="334"/>
        <v>0</v>
      </c>
      <c r="Z288" s="5">
        <f t="shared" si="334"/>
        <v>5.7419205867565841</v>
      </c>
      <c r="AA288" s="5">
        <f t="shared" ref="AA288:AA305" si="340">O288*W288</f>
        <v>0</v>
      </c>
      <c r="AB288" s="5">
        <f t="shared" si="325"/>
        <v>5.5910958152809496</v>
      </c>
      <c r="AC288" s="32"/>
      <c r="AD288" s="5">
        <f t="shared" si="326"/>
        <v>331868.99018750136</v>
      </c>
      <c r="AE288" s="5">
        <f t="shared" si="327"/>
        <v>-3318.6899018750137</v>
      </c>
      <c r="AF288" s="5">
        <f>-$W288*L288</f>
        <v>-36500.305026763046</v>
      </c>
      <c r="AG288" s="5">
        <f t="shared" si="335"/>
        <v>-14558.034524331619</v>
      </c>
      <c r="AH288" s="5">
        <f t="shared" si="328"/>
        <v>277491.96073453163</v>
      </c>
      <c r="AI288" s="42">
        <f>-M288*($W287*N288-$W286*N287)/1000</f>
        <v>0</v>
      </c>
      <c r="AJ288" s="42">
        <f t="shared" si="336"/>
        <v>32231.347740429504</v>
      </c>
      <c r="AK288" s="42">
        <f t="shared" ref="AK288:AK295" si="341">SUM(AH288:AJ288)</f>
        <v>309723.30847496114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357463.25352785218</v>
      </c>
      <c r="K289" s="11">
        <f t="shared" si="331"/>
        <v>3574.632535278522</v>
      </c>
      <c r="L289" s="24">
        <f t="shared" si="337"/>
        <v>39315.266491919203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 H'!$B$392:$AV$512, 31)</f>
        <v>27.435158877522717</v>
      </c>
      <c r="S289" s="46">
        <f>VLOOKUP(I289, '[1]Lapse Rates'!$A$4:$F$24, 6)</f>
        <v>8.7679360000000005E-4</v>
      </c>
      <c r="T289" s="33">
        <f t="shared" si="332"/>
        <v>0.92840029544923108</v>
      </c>
      <c r="U289" s="33">
        <f t="shared" si="338"/>
        <v>2.5470809607588685E-2</v>
      </c>
      <c r="V289" s="39">
        <f t="shared" si="333"/>
        <v>8.1401543728799495E-4</v>
      </c>
      <c r="W289" s="32">
        <f t="shared" si="339"/>
        <v>0.90211547040435436</v>
      </c>
      <c r="X289" s="32"/>
      <c r="Y289" s="5">
        <f>AA288</f>
        <v>0</v>
      </c>
      <c r="Z289" s="5">
        <f t="shared" si="334"/>
        <v>5.5910958152809496</v>
      </c>
      <c r="AA289" s="5">
        <f t="shared" si="340"/>
        <v>0</v>
      </c>
      <c r="AB289" s="5">
        <f t="shared" si="325"/>
        <v>5.4328009762614391</v>
      </c>
      <c r="AC289" s="32"/>
      <c r="AD289" s="5">
        <f>$W289*J289</f>
        <v>322473.13110854937</v>
      </c>
      <c r="AE289" s="5">
        <f t="shared" si="327"/>
        <v>-3224.7313110854939</v>
      </c>
      <c r="AF289" s="5">
        <f t="shared" si="327"/>
        <v>-35466.910125430244</v>
      </c>
      <c r="AG289" s="5">
        <f t="shared" si="335"/>
        <v>-15339.260199168526</v>
      </c>
      <c r="AH289" s="5">
        <f t="shared" si="328"/>
        <v>268442.22947286506</v>
      </c>
      <c r="AI289" s="42">
        <f t="shared" ref="AI289:AI305" si="343">-M289*($W288*N289-$W287*N288)/1000</f>
        <v>0</v>
      </c>
      <c r="AJ289" s="42">
        <f>$D$6*SUM(Y289:Z289,AD289:AE289)</f>
        <v>31318.816506630686</v>
      </c>
      <c r="AK289" s="42">
        <f t="shared" si="341"/>
        <v>299761.04597949574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357463.25352785218</v>
      </c>
      <c r="K290" s="11">
        <f t="shared" si="331"/>
        <v>3574.632535278522</v>
      </c>
      <c r="L290" s="24">
        <f t="shared" si="337"/>
        <v>39315.266491919203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 H'!$B$392:$AV$512, 31)</f>
        <v>29.760071319229045</v>
      </c>
      <c r="S290" s="46">
        <f>VLOOKUP(I290, '[1]Lapse Rates'!$A$4:$F$24, 6)</f>
        <v>8.7786349999999995E-4</v>
      </c>
      <c r="T290" s="33">
        <f>W289</f>
        <v>0.90211547040435436</v>
      </c>
      <c r="U290" s="33">
        <f t="shared" si="338"/>
        <v>2.6847020737413445E-2</v>
      </c>
      <c r="V290" s="39">
        <f t="shared" si="333"/>
        <v>7.9193424425331289E-4</v>
      </c>
      <c r="W290" s="32">
        <f t="shared" si="339"/>
        <v>0.87447651542268756</v>
      </c>
      <c r="X290" s="32"/>
      <c r="Y290" s="5">
        <f t="shared" ref="Y290:Z305" si="344">AA289</f>
        <v>0</v>
      </c>
      <c r="Z290" s="5">
        <f t="shared" si="334"/>
        <v>5.4328009762614391</v>
      </c>
      <c r="AA290" s="5">
        <f t="shared" si="340"/>
        <v>0</v>
      </c>
      <c r="AB290" s="5">
        <f t="shared" si="325"/>
        <v>5.2663511740648969</v>
      </c>
      <c r="AC290" s="32"/>
      <c r="AD290" s="5">
        <f t="shared" ref="AD290:AD304" si="345">$W290*J290</f>
        <v>312593.22033669293</v>
      </c>
      <c r="AE290" s="5">
        <f t="shared" si="327"/>
        <v>-3125.9322033669291</v>
      </c>
      <c r="AF290" s="5">
        <f t="shared" si="327"/>
        <v>-34380.277244767851</v>
      </c>
      <c r="AG290" s="5">
        <f t="shared" si="335"/>
        <v>-16168.054451671762</v>
      </c>
      <c r="AH290" s="5">
        <f t="shared" si="328"/>
        <v>258918.95643688636</v>
      </c>
      <c r="AI290" s="42">
        <f t="shared" si="343"/>
        <v>0</v>
      </c>
      <c r="AJ290" s="42">
        <f t="shared" ref="AJ290:AJ305" si="346">$D$6*SUM(Y290:Z290,AD290:AE290)</f>
        <v>30359.273923655051</v>
      </c>
      <c r="AK290" s="42">
        <f t="shared" si="341"/>
        <v>289278.23036054143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357463.25352785218</v>
      </c>
      <c r="K291" s="11">
        <f t="shared" si="331"/>
        <v>3574.632535278522</v>
      </c>
      <c r="L291" s="24">
        <f t="shared" si="337"/>
        <v>39315.266491919203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 H'!$B$392:$AV$512, 31)</f>
        <v>32.70491522590045</v>
      </c>
      <c r="S291" s="46">
        <f>VLOOKUP(I291, '[1]Lapse Rates'!$A$4:$F$24, 6)</f>
        <v>8.7081910000000003E-4</v>
      </c>
      <c r="T291" s="33">
        <f t="shared" ref="T291:T305" si="347">W290</f>
        <v>0.87447651542268756</v>
      </c>
      <c r="U291" s="33">
        <f t="shared" si="338"/>
        <v>2.8599680303939824E-2</v>
      </c>
      <c r="V291" s="39">
        <f t="shared" si="333"/>
        <v>7.6151085213152091E-4</v>
      </c>
      <c r="W291" s="32">
        <f t="shared" si="339"/>
        <v>0.84511532426661617</v>
      </c>
      <c r="X291" s="32"/>
      <c r="Y291" s="5">
        <f t="shared" si="344"/>
        <v>0</v>
      </c>
      <c r="Z291" s="5">
        <f t="shared" si="334"/>
        <v>5.2663511740648969</v>
      </c>
      <c r="AA291" s="5">
        <f t="shared" si="340"/>
        <v>0</v>
      </c>
      <c r="AB291" s="5">
        <f t="shared" si="325"/>
        <v>5.0895295661775997</v>
      </c>
      <c r="AC291" s="32"/>
      <c r="AD291" s="5">
        <f t="shared" si="345"/>
        <v>302097.67341859045</v>
      </c>
      <c r="AE291" s="5">
        <f t="shared" si="327"/>
        <v>-3020.9767341859042</v>
      </c>
      <c r="AF291" s="5">
        <f t="shared" si="327"/>
        <v>-33225.934189946725</v>
      </c>
      <c r="AG291" s="5">
        <f>-U291*M291</f>
        <v>-17223.556869761374</v>
      </c>
      <c r="AH291" s="5">
        <f t="shared" si="328"/>
        <v>248627.20562469645</v>
      </c>
      <c r="AI291" s="42">
        <f t="shared" si="343"/>
        <v>0</v>
      </c>
      <c r="AJ291" s="42">
        <f t="shared" si="346"/>
        <v>29339.940573790263</v>
      </c>
      <c r="AK291" s="42">
        <f t="shared" si="341"/>
        <v>277967.14619848673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357463.25352785218</v>
      </c>
      <c r="K292" s="11">
        <f t="shared" si="331"/>
        <v>3574.632535278522</v>
      </c>
      <c r="L292" s="24">
        <f t="shared" si="337"/>
        <v>39315.266491919203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 H'!$B$392:$AV$512, 31)</f>
        <v>35.695548661481865</v>
      </c>
      <c r="S292" s="46">
        <f>VLOOKUP(I292, '[1]Lapse Rates'!$A$4:$F$24, 6)</f>
        <v>7.8743759999999998E-4</v>
      </c>
      <c r="T292" s="33">
        <f t="shared" si="347"/>
        <v>0.84511532426661617</v>
      </c>
      <c r="U292" s="33">
        <f t="shared" si="338"/>
        <v>3.0166855181923021E-2</v>
      </c>
      <c r="V292" s="39">
        <f t="shared" si="333"/>
        <v>6.6547558266372598E-4</v>
      </c>
      <c r="W292" s="32">
        <f t="shared" si="339"/>
        <v>0.81428299350202948</v>
      </c>
      <c r="X292" s="32"/>
      <c r="Y292" s="5">
        <f t="shared" si="344"/>
        <v>0</v>
      </c>
      <c r="Z292" s="5">
        <f t="shared" si="334"/>
        <v>5.0895295661775997</v>
      </c>
      <c r="AA292" s="5">
        <f t="shared" si="340"/>
        <v>0</v>
      </c>
      <c r="AB292" s="5">
        <f t="shared" si="325"/>
        <v>4.9038483289373369</v>
      </c>
      <c r="AC292" s="32"/>
      <c r="AD292" s="5">
        <f t="shared" si="345"/>
        <v>291076.2481496344</v>
      </c>
      <c r="AE292" s="5">
        <f t="shared" si="327"/>
        <v>-2910.7624814963438</v>
      </c>
      <c r="AF292" s="5">
        <f t="shared" si="327"/>
        <v>-32013.75288937</v>
      </c>
      <c r="AG292" s="5">
        <f t="shared" ref="AG292:AG305" si="348">-U292*M292</f>
        <v>-18167.355029354319</v>
      </c>
      <c r="AH292" s="5">
        <f t="shared" si="328"/>
        <v>237984.37774941378</v>
      </c>
      <c r="AI292" s="42">
        <f t="shared" si="343"/>
        <v>0</v>
      </c>
      <c r="AJ292" s="42">
        <f t="shared" si="346"/>
        <v>28269.533426894788</v>
      </c>
      <c r="AK292" s="42">
        <f t="shared" si="341"/>
        <v>266253.91117630858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357463.25352785218</v>
      </c>
      <c r="K293" s="11">
        <f t="shared" si="331"/>
        <v>3574.632535278522</v>
      </c>
      <c r="L293" s="24">
        <f t="shared" si="337"/>
        <v>39315.266491919203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 H'!$B$392:$AV$512, 31)</f>
        <v>39.122065377841402</v>
      </c>
      <c r="S293" s="46">
        <f>VLOOKUP(I293, '[1]Lapse Rates'!$A$4:$F$24, 6)</f>
        <v>7.0183349999999997E-4</v>
      </c>
      <c r="T293" s="33">
        <f t="shared" si="347"/>
        <v>0.81428299350202948</v>
      </c>
      <c r="U293" s="33">
        <f t="shared" si="338"/>
        <v>3.18564325078508E-2</v>
      </c>
      <c r="V293" s="39">
        <f t="shared" si="333"/>
        <v>5.7149108332000664E-4</v>
      </c>
      <c r="W293" s="32">
        <f t="shared" si="339"/>
        <v>0.78185506991085862</v>
      </c>
      <c r="X293" s="32"/>
      <c r="Y293" s="5">
        <f t="shared" si="344"/>
        <v>0</v>
      </c>
      <c r="Z293" s="5">
        <f t="shared" si="334"/>
        <v>4.9038483289373369</v>
      </c>
      <c r="AA293" s="5">
        <f t="shared" si="340"/>
        <v>0</v>
      </c>
      <c r="AB293" s="5">
        <f t="shared" si="325"/>
        <v>4.7085579689734649</v>
      </c>
      <c r="AC293" s="32"/>
      <c r="AD293" s="5">
        <f t="shared" si="345"/>
        <v>279484.45707758184</v>
      </c>
      <c r="AE293" s="5">
        <f t="shared" si="327"/>
        <v>-2794.8445707758187</v>
      </c>
      <c r="AF293" s="5">
        <f t="shared" si="327"/>
        <v>-30738.840431603527</v>
      </c>
      <c r="AG293" s="5">
        <f t="shared" si="348"/>
        <v>-19184.867492770478</v>
      </c>
      <c r="AH293" s="5">
        <f t="shared" si="328"/>
        <v>226765.90458243203</v>
      </c>
      <c r="AI293" s="42">
        <f t="shared" si="343"/>
        <v>0</v>
      </c>
      <c r="AJ293" s="42">
        <f t="shared" si="346"/>
        <v>27143.73205443874</v>
      </c>
      <c r="AK293" s="42">
        <f t="shared" si="341"/>
        <v>253909.63663687077</v>
      </c>
    </row>
    <row r="294" spans="1:37" ht="15" x14ac:dyDescent="0.2">
      <c r="A294" s="12"/>
      <c r="B294" s="13">
        <v>1</v>
      </c>
      <c r="C294" s="10">
        <f>$H$284*0.14+$B$297</f>
        <v>50039.164097754772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357463.25352785218</v>
      </c>
      <c r="K294" s="11">
        <f t="shared" si="331"/>
        <v>3574.632535278522</v>
      </c>
      <c r="L294" s="24">
        <f t="shared" si="337"/>
        <v>39315.266491919203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 H'!$B$392:$AV$512, 31)</f>
        <v>43.046947481089063</v>
      </c>
      <c r="S294" s="46">
        <f>VLOOKUP(I294, '[1]Lapse Rates'!$A$4:$F$24, 6)</f>
        <v>6.5742610000000005E-4</v>
      </c>
      <c r="T294" s="33">
        <f t="shared" si="347"/>
        <v>0.78185506991085862</v>
      </c>
      <c r="U294" s="33">
        <f t="shared" si="338"/>
        <v>3.3656474132275946E-2</v>
      </c>
      <c r="V294" s="39">
        <f t="shared" si="333"/>
        <v>5.1401192937672313E-4</v>
      </c>
      <c r="W294" s="32">
        <f t="shared" si="339"/>
        <v>0.747684583849206</v>
      </c>
      <c r="X294" s="32"/>
      <c r="Y294" s="5">
        <f t="shared" si="344"/>
        <v>0</v>
      </c>
      <c r="Z294" s="5">
        <f t="shared" si="334"/>
        <v>4.7085579689734649</v>
      </c>
      <c r="AA294" s="5">
        <f t="shared" si="340"/>
        <v>0</v>
      </c>
      <c r="AB294" s="5">
        <f t="shared" si="325"/>
        <v>4.5027733924692344</v>
      </c>
      <c r="AC294" s="32"/>
      <c r="AD294" s="5">
        <f t="shared" si="345"/>
        <v>267269.76395535539</v>
      </c>
      <c r="AE294" s="5">
        <f t="shared" si="327"/>
        <v>-2672.6976395535539</v>
      </c>
      <c r="AF294" s="5">
        <f t="shared" si="327"/>
        <v>-29395.418665931244</v>
      </c>
      <c r="AG294" s="5">
        <f t="shared" si="348"/>
        <v>-20268.904760206409</v>
      </c>
      <c r="AH294" s="5">
        <f t="shared" si="328"/>
        <v>214932.74288966416</v>
      </c>
      <c r="AI294" s="42">
        <f t="shared" si="343"/>
        <v>0</v>
      </c>
      <c r="AJ294" s="42">
        <f t="shared" si="346"/>
        <v>25957.434115116914</v>
      </c>
      <c r="AK294" s="42">
        <f t="shared" si="341"/>
        <v>240890.17700478109</v>
      </c>
    </row>
    <row r="295" spans="1:37" ht="15" x14ac:dyDescent="0.2">
      <c r="A295" s="12"/>
      <c r="B295" s="70" t="s">
        <v>49</v>
      </c>
      <c r="C295" s="10">
        <f>$H$284*0.11+$B$297</f>
        <v>39315.266491919203</v>
      </c>
      <c r="D295" s="1"/>
      <c r="E295" s="1"/>
      <c r="F295" s="1"/>
      <c r="I295" s="2">
        <f t="shared" si="330"/>
        <v>10</v>
      </c>
      <c r="J295" s="11">
        <f t="shared" si="320"/>
        <v>357463.25352785218</v>
      </c>
      <c r="K295" s="11">
        <f t="shared" si="331"/>
        <v>3574.632535278522</v>
      </c>
      <c r="L295" s="24">
        <f t="shared" si="337"/>
        <v>39315.266491919203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 H'!$B$392:$AV$512, 31)</f>
        <v>47.699919291548682</v>
      </c>
      <c r="S295" s="46">
        <f>VLOOKUP(I295, '[1]Lapse Rates'!$A$4:$F$24, 6)</f>
        <v>5.9033320000000003E-4</v>
      </c>
      <c r="T295" s="33">
        <f t="shared" si="347"/>
        <v>0.747684583849206</v>
      </c>
      <c r="U295" s="33">
        <f t="shared" si="338"/>
        <v>3.5664494305142291E-2</v>
      </c>
      <c r="V295" s="39">
        <f t="shared" si="333"/>
        <v>4.4138303297437014E-4</v>
      </c>
      <c r="W295" s="32">
        <f t="shared" si="339"/>
        <v>0.71157870651108934</v>
      </c>
      <c r="X295" s="32"/>
      <c r="Y295" s="5">
        <f t="shared" si="344"/>
        <v>0</v>
      </c>
      <c r="Z295" s="5">
        <f t="shared" si="334"/>
        <v>4.5027733924692344</v>
      </c>
      <c r="AA295" s="5">
        <f t="shared" si="340"/>
        <v>0</v>
      </c>
      <c r="AB295" s="5">
        <f t="shared" si="325"/>
        <v>4.2853333284346684</v>
      </c>
      <c r="AC295" s="32"/>
      <c r="AD295" s="5">
        <f t="shared" si="345"/>
        <v>254363.23957059465</v>
      </c>
      <c r="AE295" s="5">
        <f t="shared" si="327"/>
        <v>-2543.6323957059467</v>
      </c>
      <c r="AF295" s="5">
        <f t="shared" si="327"/>
        <v>-27975.90647645864</v>
      </c>
      <c r="AG295" s="5">
        <f t="shared" si="348"/>
        <v>-21478.192740891536</v>
      </c>
      <c r="AH295" s="5">
        <f>SUM(AD295:AG295)</f>
        <v>202365.50795753853</v>
      </c>
      <c r="AI295" s="42">
        <f t="shared" si="343"/>
        <v>0</v>
      </c>
      <c r="AJ295" s="42">
        <f t="shared" si="346"/>
        <v>24703.945185926386</v>
      </c>
      <c r="AK295" s="42">
        <f t="shared" si="341"/>
        <v>227069.45314346493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357463.25352785218</v>
      </c>
      <c r="K296" s="11">
        <f t="shared" si="331"/>
        <v>3574.632535278522</v>
      </c>
      <c r="L296" s="24">
        <f t="shared" si="337"/>
        <v>39315.266491919203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 H'!$B$392:$AV$512, 31)</f>
        <v>53.019506812999815</v>
      </c>
      <c r="S296" s="46">
        <f>VLOOKUP(I296, '[1]Lapse Rates'!$A$4:$F$24, 6)</f>
        <v>5.0522920000000001E-4</v>
      </c>
      <c r="T296" s="33">
        <f t="shared" si="347"/>
        <v>0.71157870651108934</v>
      </c>
      <c r="U296" s="33">
        <f t="shared" si="338"/>
        <v>3.77275520778503E-2</v>
      </c>
      <c r="V296" s="39">
        <f t="shared" si="333"/>
        <v>3.5951034062763244E-4</v>
      </c>
      <c r="W296" s="32">
        <f t="shared" si="339"/>
        <v>0.67349164409261142</v>
      </c>
      <c r="X296" s="31"/>
      <c r="Y296" s="5">
        <f t="shared" si="344"/>
        <v>0</v>
      </c>
      <c r="Z296" s="5">
        <f t="shared" si="334"/>
        <v>4.2853333284346684</v>
      </c>
      <c r="AA296" s="5">
        <f t="shared" si="340"/>
        <v>0</v>
      </c>
      <c r="AB296" s="5">
        <f t="shared" si="325"/>
        <v>4.0559619933024926</v>
      </c>
      <c r="AC296" s="32"/>
      <c r="AD296" s="5">
        <f t="shared" si="345"/>
        <v>240748.51432116714</v>
      </c>
      <c r="AE296" s="5">
        <f t="shared" si="327"/>
        <v>-2407.4851432116716</v>
      </c>
      <c r="AF296" s="5">
        <f t="shared" si="327"/>
        <v>-26478.503467581821</v>
      </c>
      <c r="AG296" s="5">
        <f t="shared" si="348"/>
        <v>-22720.625960291709</v>
      </c>
      <c r="AH296" s="5">
        <f t="shared" ref="AH296:AH305" si="349">SUM(AD296:AG296)</f>
        <v>189141.89975008194</v>
      </c>
      <c r="AI296" s="42">
        <f t="shared" si="343"/>
        <v>0</v>
      </c>
      <c r="AJ296" s="42">
        <f t="shared" si="346"/>
        <v>23381.675353556955</v>
      </c>
      <c r="AK296" s="42">
        <f t="shared" ref="AK296:AK305" si="350">SUM(AH296:AJ296)</f>
        <v>212523.5751036389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330"/>
        <v>12</v>
      </c>
      <c r="J297" s="11">
        <f t="shared" si="320"/>
        <v>357463.25352785218</v>
      </c>
      <c r="K297" s="11">
        <f t="shared" si="331"/>
        <v>3574.632535278522</v>
      </c>
      <c r="L297" s="24">
        <f t="shared" si="337"/>
        <v>39315.266491919203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 H'!$B$392:$AV$512, 31)</f>
        <v>59.071655445381055</v>
      </c>
      <c r="S297" s="46">
        <f>VLOOKUP(I297, '[1]Lapse Rates'!$A$4:$F$24, 6)</f>
        <v>4.8306569999999999E-4</v>
      </c>
      <c r="T297" s="33">
        <f t="shared" si="347"/>
        <v>0.67349164409261142</v>
      </c>
      <c r="U297" s="33">
        <f t="shared" si="338"/>
        <v>3.9784266345181944E-2</v>
      </c>
      <c r="V297" s="39">
        <f t="shared" si="333"/>
        <v>3.2534071249774822E-4</v>
      </c>
      <c r="W297" s="32">
        <f t="shared" si="339"/>
        <v>0.63338203703493168</v>
      </c>
      <c r="X297" s="31"/>
      <c r="Y297" s="5">
        <f t="shared" si="344"/>
        <v>0</v>
      </c>
      <c r="Z297" s="5">
        <f t="shared" si="334"/>
        <v>4.0559619933024926</v>
      </c>
      <c r="AA297" s="5">
        <f t="shared" si="340"/>
        <v>0</v>
      </c>
      <c r="AB297" s="5">
        <f t="shared" si="325"/>
        <v>3.8144103078150988</v>
      </c>
      <c r="AC297" s="32"/>
      <c r="AD297" s="5">
        <f t="shared" si="345"/>
        <v>226410.80368460526</v>
      </c>
      <c r="AE297" s="5">
        <f t="shared" si="327"/>
        <v>-2264.1080368460525</v>
      </c>
      <c r="AF297" s="5">
        <f t="shared" si="327"/>
        <v>-24901.583577222977</v>
      </c>
      <c r="AG297" s="5">
        <f t="shared" si="348"/>
        <v>-23959.238936792579</v>
      </c>
      <c r="AH297" s="5">
        <f t="shared" si="349"/>
        <v>175285.87313374365</v>
      </c>
      <c r="AI297" s="42">
        <f t="shared" si="343"/>
        <v>0</v>
      </c>
      <c r="AJ297" s="42">
        <f t="shared" si="346"/>
        <v>21989.188732916722</v>
      </c>
      <c r="AK297" s="42">
        <f t="shared" si="350"/>
        <v>197275.06186666037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357463.25352785218</v>
      </c>
      <c r="K298" s="11">
        <f t="shared" si="331"/>
        <v>3574.632535278522</v>
      </c>
      <c r="L298" s="24">
        <f t="shared" si="337"/>
        <v>39315.266491919203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 H'!$B$392:$AV$512, 31)</f>
        <v>65.998030035676521</v>
      </c>
      <c r="S298" s="46">
        <f>VLOOKUP(I298, '[1]Lapse Rates'!$A$4:$F$24, 6)</f>
        <v>4.5965829999999999E-4</v>
      </c>
      <c r="T298" s="33">
        <f t="shared" si="347"/>
        <v>0.63338203703493168</v>
      </c>
      <c r="U298" s="33">
        <f t="shared" si="338"/>
        <v>4.1801966704289401E-2</v>
      </c>
      <c r="V298" s="39">
        <f t="shared" si="333"/>
        <v>2.9113931039401371E-4</v>
      </c>
      <c r="W298" s="32">
        <f t="shared" si="339"/>
        <v>0.59128893102024827</v>
      </c>
      <c r="X298" s="31"/>
      <c r="Y298" s="5">
        <f t="shared" si="344"/>
        <v>0</v>
      </c>
      <c r="Z298" s="5">
        <f t="shared" si="334"/>
        <v>3.8144103078150988</v>
      </c>
      <c r="AA298" s="5">
        <f t="shared" si="340"/>
        <v>0</v>
      </c>
      <c r="AB298" s="5">
        <f t="shared" si="325"/>
        <v>3.5609134163939307</v>
      </c>
      <c r="AC298" s="32"/>
      <c r="AD298" s="5">
        <f t="shared" si="345"/>
        <v>211364.0650575037</v>
      </c>
      <c r="AE298" s="5">
        <f t="shared" si="327"/>
        <v>-2113.6406505750374</v>
      </c>
      <c r="AF298" s="5">
        <f t="shared" si="327"/>
        <v>-23246.681896783091</v>
      </c>
      <c r="AG298" s="5">
        <f t="shared" si="348"/>
        <v>-25174.356606357502</v>
      </c>
      <c r="AH298" s="5">
        <f t="shared" si="349"/>
        <v>160829.38590378806</v>
      </c>
      <c r="AI298" s="42">
        <f t="shared" si="343"/>
        <v>0</v>
      </c>
      <c r="AJ298" s="42">
        <f t="shared" si="346"/>
        <v>20527.8408279709</v>
      </c>
      <c r="AK298" s="42">
        <f t="shared" si="350"/>
        <v>181357.22673175897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357463.25352785218</v>
      </c>
      <c r="K299" s="11">
        <f t="shared" si="331"/>
        <v>3574.632535278522</v>
      </c>
      <c r="L299" s="24">
        <f t="shared" si="337"/>
        <v>39315.266491919203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 H'!$B$392:$AV$512, 31)</f>
        <v>73.645385983379114</v>
      </c>
      <c r="S299" s="46">
        <f>VLOOKUP(I299, '[1]Lapse Rates'!$A$4:$F$24, 6)</f>
        <v>3.6747819999999998E-4</v>
      </c>
      <c r="T299" s="33">
        <f t="shared" si="347"/>
        <v>0.59128893102024827</v>
      </c>
      <c r="U299" s="33">
        <f t="shared" si="338"/>
        <v>4.3545701552685813E-2</v>
      </c>
      <c r="V299" s="39">
        <f t="shared" si="333"/>
        <v>2.1728579205124499E-4</v>
      </c>
      <c r="W299" s="32">
        <f t="shared" si="339"/>
        <v>0.54752594367551122</v>
      </c>
      <c r="X299" s="31"/>
      <c r="Y299" s="5">
        <f t="shared" si="344"/>
        <v>0</v>
      </c>
      <c r="Z299" s="5">
        <f t="shared" si="334"/>
        <v>3.5609134163939307</v>
      </c>
      <c r="AA299" s="5">
        <f t="shared" si="340"/>
        <v>0</v>
      </c>
      <c r="AB299" s="5">
        <f t="shared" si="325"/>
        <v>3.2973600153375946</v>
      </c>
      <c r="AC299" s="32"/>
      <c r="AD299" s="5">
        <f t="shared" si="345"/>
        <v>195720.40521715579</v>
      </c>
      <c r="AE299" s="5">
        <f t="shared" si="327"/>
        <v>-1957.2040521715578</v>
      </c>
      <c r="AF299" s="5">
        <f t="shared" si="327"/>
        <v>-21526.128386842269</v>
      </c>
      <c r="AG299" s="5">
        <f t="shared" si="348"/>
        <v>-26224.484300372424</v>
      </c>
      <c r="AH299" s="5">
        <f t="shared" si="349"/>
        <v>146012.58847776955</v>
      </c>
      <c r="AI299" s="42">
        <f t="shared" si="343"/>
        <v>0</v>
      </c>
      <c r="AJ299" s="42">
        <f t="shared" si="346"/>
        <v>19008.519359891103</v>
      </c>
      <c r="AK299" s="42">
        <f t="shared" si="350"/>
        <v>165021.10783766065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357463.25352785218</v>
      </c>
      <c r="K300" s="11">
        <f t="shared" si="331"/>
        <v>3574.632535278522</v>
      </c>
      <c r="L300" s="24">
        <f t="shared" si="337"/>
        <v>39315.266491919203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 H'!$B$392:$AV$512, 31)</f>
        <v>82.043970393136775</v>
      </c>
      <c r="S300" s="46">
        <f>VLOOKUP(I300, '[1]Lapse Rates'!$A$4:$F$24, 6)</f>
        <v>3.9775519999999998E-4</v>
      </c>
      <c r="T300" s="33">
        <f t="shared" si="347"/>
        <v>0.54752594367551122</v>
      </c>
      <c r="U300" s="33">
        <f t="shared" si="338"/>
        <v>4.4921202312387915E-2</v>
      </c>
      <c r="V300" s="39">
        <f t="shared" si="333"/>
        <v>2.1778129123184168E-4</v>
      </c>
      <c r="W300" s="32">
        <f t="shared" si="339"/>
        <v>0.50238696007189143</v>
      </c>
      <c r="X300" s="31"/>
      <c r="Y300" s="5">
        <f t="shared" si="344"/>
        <v>0</v>
      </c>
      <c r="Z300" s="5">
        <f t="shared" si="334"/>
        <v>3.2973600153375946</v>
      </c>
      <c r="AA300" s="5">
        <f t="shared" si="340"/>
        <v>0</v>
      </c>
      <c r="AB300" s="5">
        <f t="shared" si="325"/>
        <v>3.025519965771351</v>
      </c>
      <c r="AC300" s="32"/>
      <c r="AD300" s="5">
        <f t="shared" si="345"/>
        <v>179584.87727726548</v>
      </c>
      <c r="AE300" s="5">
        <f t="shared" si="327"/>
        <v>-1795.8487727726549</v>
      </c>
      <c r="AF300" s="5">
        <f t="shared" si="327"/>
        <v>-19751.477217291584</v>
      </c>
      <c r="AG300" s="5">
        <f t="shared" si="348"/>
        <v>-27052.850747387063</v>
      </c>
      <c r="AH300" s="5">
        <f t="shared" si="349"/>
        <v>130984.70053981416</v>
      </c>
      <c r="AI300" s="42">
        <f t="shared" si="343"/>
        <v>0</v>
      </c>
      <c r="AJ300" s="42">
        <f t="shared" si="346"/>
        <v>17441.427167308251</v>
      </c>
      <c r="AK300" s="42">
        <f t="shared" si="350"/>
        <v>148426.12770712242</v>
      </c>
    </row>
    <row r="301" spans="1:37" ht="15" x14ac:dyDescent="0.2">
      <c r="I301" s="2">
        <f t="shared" si="330"/>
        <v>16</v>
      </c>
      <c r="J301" s="11">
        <f t="shared" si="320"/>
        <v>357463.25352785218</v>
      </c>
      <c r="K301" s="11">
        <f t="shared" si="331"/>
        <v>3574.632535278522</v>
      </c>
      <c r="L301" s="24">
        <f t="shared" si="337"/>
        <v>39315.266491919203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 H'!$B$392:$AV$512, 31)</f>
        <v>91.073151357752153</v>
      </c>
      <c r="S301" s="46">
        <f>VLOOKUP(I301, '[1]Lapse Rates'!$A$4:$F$24, 6)</f>
        <v>2.516404E-4</v>
      </c>
      <c r="T301" s="33">
        <f t="shared" si="347"/>
        <v>0.50238696007189143</v>
      </c>
      <c r="U301" s="33">
        <f t="shared" si="338"/>
        <v>4.5753963654788357E-2</v>
      </c>
      <c r="V301" s="39">
        <f t="shared" si="333"/>
        <v>1.2642085558727477E-4</v>
      </c>
      <c r="W301" s="32">
        <f t="shared" si="339"/>
        <v>0.4565065755615158</v>
      </c>
      <c r="X301" s="31"/>
      <c r="Y301" s="5">
        <f t="shared" si="344"/>
        <v>0</v>
      </c>
      <c r="Z301" s="5">
        <f t="shared" si="334"/>
        <v>3.025519965771351</v>
      </c>
      <c r="AA301" s="5">
        <f t="shared" si="340"/>
        <v>0</v>
      </c>
      <c r="AB301" s="5">
        <f t="shared" si="325"/>
        <v>2.7492149849383609</v>
      </c>
      <c r="AC301" s="32"/>
      <c r="AD301" s="5">
        <f t="shared" si="345"/>
        <v>163184.32575707772</v>
      </c>
      <c r="AE301" s="5">
        <f t="shared" si="327"/>
        <v>-1631.8432575707775</v>
      </c>
      <c r="AF301" s="5">
        <f t="shared" si="327"/>
        <v>-17947.677673514445</v>
      </c>
      <c r="AG301" s="5">
        <f t="shared" si="348"/>
        <v>-27554.363777859537</v>
      </c>
      <c r="AH301" s="5">
        <f t="shared" si="349"/>
        <v>116050.44104813295</v>
      </c>
      <c r="AI301" s="42">
        <f t="shared" si="343"/>
        <v>0</v>
      </c>
      <c r="AJ301" s="42">
        <f t="shared" si="346"/>
        <v>15848.595336710274</v>
      </c>
      <c r="AK301" s="42">
        <f t="shared" si="350"/>
        <v>131899.03638484323</v>
      </c>
    </row>
    <row r="302" spans="1:37" ht="15" x14ac:dyDescent="0.2">
      <c r="I302" s="2">
        <f t="shared" si="330"/>
        <v>17</v>
      </c>
      <c r="J302" s="11">
        <f t="shared" si="320"/>
        <v>357463.25352785218</v>
      </c>
      <c r="K302" s="11">
        <f t="shared" si="331"/>
        <v>3574.632535278522</v>
      </c>
      <c r="L302" s="24">
        <f t="shared" si="337"/>
        <v>39315.266491919203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 H'!$B$392:$AV$512, 31)</f>
        <v>100.8566698029059</v>
      </c>
      <c r="S302" s="46">
        <f>VLOOKUP(I302, '[1]Lapse Rates'!$A$4:$F$24, 6)</f>
        <v>2.7508159999999998E-4</v>
      </c>
      <c r="T302" s="33">
        <f t="shared" si="347"/>
        <v>0.4565065755615158</v>
      </c>
      <c r="U302" s="33">
        <f t="shared" si="338"/>
        <v>4.6041732954263108E-2</v>
      </c>
      <c r="V302" s="39">
        <f t="shared" si="333"/>
        <v>1.2557655921598265E-4</v>
      </c>
      <c r="W302" s="32">
        <f t="shared" si="339"/>
        <v>0.41033926604803672</v>
      </c>
      <c r="X302" s="31"/>
      <c r="Y302" s="5">
        <f t="shared" si="344"/>
        <v>0</v>
      </c>
      <c r="Z302" s="5">
        <f t="shared" si="334"/>
        <v>2.7492149849383609</v>
      </c>
      <c r="AA302" s="5">
        <f t="shared" si="340"/>
        <v>0</v>
      </c>
      <c r="AB302" s="5">
        <f t="shared" si="325"/>
        <v>2.4711820585284312</v>
      </c>
      <c r="AC302" s="32"/>
      <c r="AD302" s="5">
        <f t="shared" si="345"/>
        <v>146681.20909176214</v>
      </c>
      <c r="AE302" s="5">
        <f t="shared" si="327"/>
        <v>-1466.8120909176214</v>
      </c>
      <c r="AF302" s="5">
        <f t="shared" si="327"/>
        <v>-16132.597596777097</v>
      </c>
      <c r="AG302" s="5">
        <f t="shared" si="348"/>
        <v>-27727.666795312918</v>
      </c>
      <c r="AH302" s="5">
        <f t="shared" si="349"/>
        <v>101354.13260875452</v>
      </c>
      <c r="AI302" s="42">
        <f t="shared" si="343"/>
        <v>0</v>
      </c>
      <c r="AJ302" s="42">
        <f t="shared" si="346"/>
        <v>14245.802043772872</v>
      </c>
      <c r="AK302" s="42">
        <f t="shared" si="350"/>
        <v>115599.93465252739</v>
      </c>
    </row>
    <row r="303" spans="1:37" ht="15" x14ac:dyDescent="0.2">
      <c r="I303" s="2">
        <f t="shared" si="330"/>
        <v>18</v>
      </c>
      <c r="J303" s="11">
        <f t="shared" si="320"/>
        <v>357463.25352785218</v>
      </c>
      <c r="K303" s="11">
        <f t="shared" si="331"/>
        <v>3574.632535278522</v>
      </c>
      <c r="L303" s="24">
        <f t="shared" si="337"/>
        <v>39315.266491919203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 H'!$B$392:$AV$512, 31)</f>
        <v>111.73286586640258</v>
      </c>
      <c r="S303" s="46">
        <f>VLOOKUP(I303, '[1]Lapse Rates'!$A$4:$F$24, 6)</f>
        <v>2.0998619999999999E-4</v>
      </c>
      <c r="T303" s="33">
        <f t="shared" si="347"/>
        <v>0.41033926604803672</v>
      </c>
      <c r="U303" s="33">
        <f t="shared" si="338"/>
        <v>4.5848382173063369E-2</v>
      </c>
      <c r="V303" s="39">
        <f t="shared" si="333"/>
        <v>8.6165583188216251E-5</v>
      </c>
      <c r="W303" s="32">
        <f t="shared" si="339"/>
        <v>0.36440471829178511</v>
      </c>
      <c r="X303" s="31"/>
      <c r="Y303" s="5">
        <f t="shared" si="344"/>
        <v>0</v>
      </c>
      <c r="Z303" s="5">
        <f t="shared" si="344"/>
        <v>2.4711820585284312</v>
      </c>
      <c r="AA303" s="5">
        <f t="shared" si="340"/>
        <v>0</v>
      </c>
      <c r="AB303" s="5">
        <f t="shared" si="325"/>
        <v>2.1945508909214344</v>
      </c>
      <c r="AC303" s="32"/>
      <c r="AD303" s="5">
        <f t="shared" si="345"/>
        <v>130261.29620148193</v>
      </c>
      <c r="AE303" s="5">
        <f t="shared" si="327"/>
        <v>-1302.6129620148195</v>
      </c>
      <c r="AF303" s="5">
        <f t="shared" si="327"/>
        <v>-14326.668610554276</v>
      </c>
      <c r="AG303" s="5">
        <f t="shared" si="348"/>
        <v>-27611.22534770178</v>
      </c>
      <c r="AH303" s="5">
        <f t="shared" si="349"/>
        <v>87020.789281211066</v>
      </c>
      <c r="AI303" s="42">
        <f t="shared" si="343"/>
        <v>0</v>
      </c>
      <c r="AJ303" s="42">
        <f t="shared" si="346"/>
        <v>12651.089248751667</v>
      </c>
      <c r="AK303" s="42">
        <f t="shared" si="350"/>
        <v>99671.878529962734</v>
      </c>
    </row>
    <row r="304" spans="1:37" ht="15" x14ac:dyDescent="0.2">
      <c r="I304" s="2">
        <f t="shared" si="330"/>
        <v>19</v>
      </c>
      <c r="J304" s="11">
        <f t="shared" si="320"/>
        <v>357463.25352785218</v>
      </c>
      <c r="K304" s="11">
        <f t="shared" si="331"/>
        <v>3574.632535278522</v>
      </c>
      <c r="L304" s="24">
        <f t="shared" si="337"/>
        <v>39315.266491919203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 H'!$B$392:$AV$512, 31)</f>
        <v>123.80487392220137</v>
      </c>
      <c r="S304" s="46">
        <f>VLOOKUP(I304, '[1]Lapse Rates'!$A$4:$F$24, 6)</f>
        <v>1.6037285799999999E-2</v>
      </c>
      <c r="T304" s="33">
        <f t="shared" si="347"/>
        <v>0.36440471829178511</v>
      </c>
      <c r="U304" s="33">
        <f t="shared" si="338"/>
        <v>4.5115080204769759E-2</v>
      </c>
      <c r="V304" s="39">
        <f t="shared" si="333"/>
        <v>5.8440626141138454E-3</v>
      </c>
      <c r="W304" s="32">
        <f t="shared" si="339"/>
        <v>0.31344557547290153</v>
      </c>
      <c r="X304" s="31"/>
      <c r="Y304" s="5">
        <f t="shared" si="344"/>
        <v>0</v>
      </c>
      <c r="Z304" s="5">
        <f t="shared" si="344"/>
        <v>2.1945508909214344</v>
      </c>
      <c r="AA304" s="5">
        <f t="shared" si="340"/>
        <v>0</v>
      </c>
      <c r="AB304" s="5">
        <f t="shared" si="325"/>
        <v>1.8876601547147001</v>
      </c>
      <c r="AC304" s="32"/>
      <c r="AD304" s="5">
        <f t="shared" si="345"/>
        <v>112045.27521245333</v>
      </c>
      <c r="AE304" s="5">
        <f t="shared" si="327"/>
        <v>-1120.4527521245334</v>
      </c>
      <c r="AF304" s="5">
        <f t="shared" si="327"/>
        <v>-12323.196330430097</v>
      </c>
      <c r="AG304" s="5">
        <f t="shared" si="348"/>
        <v>-27169.609636638288</v>
      </c>
      <c r="AH304" s="5">
        <f t="shared" si="349"/>
        <v>71432.016493260409</v>
      </c>
      <c r="AI304" s="42">
        <f t="shared" si="343"/>
        <v>0</v>
      </c>
      <c r="AJ304" s="42">
        <f t="shared" si="346"/>
        <v>10881.940368800655</v>
      </c>
      <c r="AK304" s="42">
        <f t="shared" si="350"/>
        <v>82313.956862061066</v>
      </c>
    </row>
    <row r="305" spans="1:39" ht="15" x14ac:dyDescent="0.2">
      <c r="I305" s="2">
        <f t="shared" si="330"/>
        <v>20</v>
      </c>
      <c r="J305" s="11">
        <f t="shared" si="320"/>
        <v>357463.25352785218</v>
      </c>
      <c r="K305" s="11">
        <f t="shared" si="331"/>
        <v>3574.632535278522</v>
      </c>
      <c r="L305" s="24">
        <f t="shared" si="337"/>
        <v>39315.266491919203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 H'!$B$392:$AV$512, 31)</f>
        <v>137.25617461001772</v>
      </c>
      <c r="S305" s="46">
        <f>VLOOKUP(I305, '[1]Lapse Rates'!$A$4:$F$24, 6)</f>
        <v>0</v>
      </c>
      <c r="T305" s="33">
        <f t="shared" si="347"/>
        <v>0.31344557547290153</v>
      </c>
      <c r="U305" s="33">
        <f t="shared" si="338"/>
        <v>4.3022340637846067E-2</v>
      </c>
      <c r="V305" s="39">
        <f t="shared" si="333"/>
        <v>0</v>
      </c>
      <c r="W305" s="32">
        <f t="shared" si="339"/>
        <v>0.27042323483505548</v>
      </c>
      <c r="X305" s="31"/>
      <c r="Y305" s="5">
        <f t="shared" si="344"/>
        <v>0</v>
      </c>
      <c r="Z305" s="5">
        <f t="shared" si="344"/>
        <v>1.8876601547147001</v>
      </c>
      <c r="AA305" s="5">
        <f t="shared" si="340"/>
        <v>0</v>
      </c>
      <c r="AB305" s="5">
        <f t="shared" si="325"/>
        <v>1.6285671429148063</v>
      </c>
      <c r="AC305" s="32"/>
      <c r="AD305" s="5">
        <f>$W305*J305</f>
        <v>96666.369353665345</v>
      </c>
      <c r="AE305" s="5">
        <f t="shared" si="327"/>
        <v>-966.66369353665345</v>
      </c>
      <c r="AF305" s="5">
        <f t="shared" si="327"/>
        <v>-10631.761543147055</v>
      </c>
      <c r="AG305" s="5">
        <f t="shared" si="348"/>
        <v>-25909.301179989397</v>
      </c>
      <c r="AH305" s="5">
        <f t="shared" si="349"/>
        <v>59158.642936992241</v>
      </c>
      <c r="AI305" s="42">
        <f t="shared" si="343"/>
        <v>0</v>
      </c>
      <c r="AJ305" s="42">
        <f t="shared" si="346"/>
        <v>9388.3263047198016</v>
      </c>
      <c r="AK305" s="42">
        <f t="shared" si="350"/>
        <v>68546.969241712039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5111554.2252908936</v>
      </c>
      <c r="AE308" s="21">
        <f t="shared" ref="AE308:AK308" si="351">SUM(AE285:AE305)</f>
        <v>-187032.45456810069</v>
      </c>
      <c r="AF308" s="21">
        <f t="shared" si="351"/>
        <v>-534487.71859549056</v>
      </c>
      <c r="AG308" s="21">
        <f t="shared" si="351"/>
        <v>-430185.88322949532</v>
      </c>
      <c r="AH308" s="21">
        <f t="shared" si="351"/>
        <v>3959848.1688978081</v>
      </c>
      <c r="AI308" s="21">
        <f t="shared" si="351"/>
        <v>0</v>
      </c>
      <c r="AJ308" s="21">
        <f t="shared" si="351"/>
        <v>462063.58681044215</v>
      </c>
      <c r="AK308" s="21">
        <f t="shared" si="351"/>
        <v>4421911.7557082511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2740626.7408842584</v>
      </c>
      <c r="AE310" s="21">
        <f t="shared" ref="AE310:AK310" si="352">AE285+NPV($D$6,AE286:AE305)</f>
        <v>-163635.29840047713</v>
      </c>
      <c r="AF310" s="21">
        <f t="shared" si="352"/>
        <v>-277156.25282805855</v>
      </c>
      <c r="AG310" s="21">
        <f t="shared" si="352"/>
        <v>-162955.31965309946</v>
      </c>
      <c r="AH310" s="21">
        <f t="shared" si="352"/>
        <v>2136879.8700026227</v>
      </c>
      <c r="AI310" s="21">
        <f t="shared" si="352"/>
        <v>0</v>
      </c>
      <c r="AJ310" s="21">
        <f t="shared" si="352"/>
        <v>231766.6758595834</v>
      </c>
      <c r="AK310" s="21">
        <f t="shared" si="352"/>
        <v>2368646.5458622063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3913108.5295259962</v>
      </c>
      <c r="AE312" s="21">
        <f t="shared" ref="AE312:AK312" si="353">AE285+NPV($D$7,AE286:AE305)</f>
        <v>-175170.78661797295</v>
      </c>
      <c r="AF312" s="21">
        <f t="shared" si="353"/>
        <v>-404028.25684788061</v>
      </c>
      <c r="AG312" s="21">
        <f t="shared" si="353"/>
        <v>-287353.6388286638</v>
      </c>
      <c r="AH312" s="21">
        <f t="shared" si="353"/>
        <v>3046555.8472314775</v>
      </c>
      <c r="AI312" s="21">
        <f t="shared" si="353"/>
        <v>0</v>
      </c>
      <c r="AJ312" s="21">
        <f t="shared" si="353"/>
        <v>345657.57008916407</v>
      </c>
      <c r="AK312" s="21">
        <f t="shared" si="353"/>
        <v>3392213.4173206417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348024.99746654509</v>
      </c>
    </row>
    <row r="315" spans="1:39" ht="15" x14ac:dyDescent="0.2">
      <c r="G315" s="58" t="s">
        <v>119</v>
      </c>
      <c r="H315" s="57"/>
      <c r="I315" s="57"/>
      <c r="J315" s="11">
        <f>H$314</f>
        <v>348024.99746654509</v>
      </c>
      <c r="K315" s="11">
        <f>J315*$C$10</f>
        <v>139209.99898661804</v>
      </c>
      <c r="L315" s="24">
        <f>$C$324</f>
        <v>48900.479357272838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348024.99746654509</v>
      </c>
      <c r="AE315" s="5">
        <f>-$W315*K315</f>
        <v>-139209.99898661804</v>
      </c>
      <c r="AF315" s="5">
        <f>-$W315*L315</f>
        <v>-48900.479357272838</v>
      </c>
      <c r="AG315" s="5"/>
      <c r="AH315" s="5">
        <f>SUM(AD315:AG315)</f>
        <v>159914.51912265422</v>
      </c>
      <c r="AI315" s="42">
        <f>Y315-AA315</f>
        <v>0</v>
      </c>
      <c r="AJ315" s="42"/>
      <c r="AK315" s="42">
        <f>SUM(AH315:AJ315)</f>
        <v>159914.51912265422</v>
      </c>
      <c r="AL315" s="6" t="s">
        <v>39</v>
      </c>
      <c r="AM315" s="36">
        <f>AK342</f>
        <v>3445392.1374974828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348024.99746654509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 H'!$B$392:$AV$512, 34)</f>
        <v>18.183736847593465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1.8183736847593467E-2</v>
      </c>
      <c r="V316" s="39">
        <f>MIN(S316*T316,T316-U316)</f>
        <v>1.1402544E-3</v>
      </c>
      <c r="W316" s="32">
        <f>T316-SUM(U316:V316)</f>
        <v>0.98067600875240657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5.9059153207495303</v>
      </c>
      <c r="AC316" s="32"/>
      <c r="AD316" s="5">
        <f t="shared" ref="AD316:AD318" si="362">$W316*J316</f>
        <v>341299.76546155784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-10950.773657989366</v>
      </c>
      <c r="AH316" s="5">
        <f t="shared" ref="AH316:AH324" si="364">SUM(AD316:AG316)</f>
        <v>330348.9918035685</v>
      </c>
      <c r="AI316" s="42">
        <f>-M316*$W315*(N316-N315)/1000</f>
        <v>0</v>
      </c>
      <c r="AJ316" s="42">
        <f>$D$6*SUM(Y316:Z316,AD316:AE316)</f>
        <v>33482.097778427822</v>
      </c>
      <c r="AK316" s="42">
        <f t="shared" ref="AK316" si="365">SUM(AH316:AJ316)</f>
        <v>363831.08958199632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348024.99746654509</v>
      </c>
      <c r="K317" s="11">
        <f t="shared" ref="K317:K335" si="367">J317*$C$11</f>
        <v>3480.2499746654507</v>
      </c>
      <c r="L317" s="24">
        <f>$C$325</f>
        <v>38459.72943327648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 H'!$B$392:$AV$512, 34)</f>
        <v>19.862358034127407</v>
      </c>
      <c r="S317" s="46">
        <f>VLOOKUP(I317, '[1]Lapse Rates'!$A$4:$F$24, 6)</f>
        <v>1.1150343000000001E-3</v>
      </c>
      <c r="T317" s="33">
        <f t="shared" ref="T317:T319" si="368">W316</f>
        <v>0.98067600875240657</v>
      </c>
      <c r="U317" s="33">
        <f>T317*R317/1000</f>
        <v>1.9478538001319361E-2</v>
      </c>
      <c r="V317" s="39">
        <f t="shared" ref="V317:V335" si="369">MIN(S317*T317,T317-U317)</f>
        <v>1.0934873869460336E-3</v>
      </c>
      <c r="W317" s="32">
        <f>T317-SUM(U317:V317)</f>
        <v>0.96010398336414116</v>
      </c>
      <c r="X317" s="32"/>
      <c r="Y317" s="5">
        <f t="shared" ref="Y317:Z332" si="370">AA316</f>
        <v>0</v>
      </c>
      <c r="Z317" s="5">
        <f t="shared" si="370"/>
        <v>5.9059153207495303</v>
      </c>
      <c r="AA317" s="5">
        <f>O317*W317</f>
        <v>0</v>
      </c>
      <c r="AB317" s="5">
        <f t="shared" si="361"/>
        <v>5.7820246179740336</v>
      </c>
      <c r="AC317" s="32"/>
      <c r="AD317" s="5">
        <f t="shared" si="362"/>
        <v>334140.1863779251</v>
      </c>
      <c r="AE317" s="5">
        <f t="shared" si="363"/>
        <v>-3341.4018637792506</v>
      </c>
      <c r="AF317" s="5">
        <f t="shared" si="363"/>
        <v>-36925.339427995852</v>
      </c>
      <c r="AG317" s="5">
        <f t="shared" ref="AG317:AG320" si="371">-U317*M317</f>
        <v>-11730.540461996557</v>
      </c>
      <c r="AH317" s="5">
        <f t="shared" si="364"/>
        <v>282142.90462415345</v>
      </c>
      <c r="AI317" s="42">
        <f>-M317*($W316*N317-$W315*N316)/1000</f>
        <v>0</v>
      </c>
      <c r="AJ317" s="42">
        <f t="shared" ref="AJ317:AJ318" si="372">$D$6*SUM(Y317:Z317,AD317:AE317)</f>
        <v>32451.940131130676</v>
      </c>
      <c r="AK317" s="42">
        <f>SUM(AH317:AJ317)</f>
        <v>314594.84475528414</v>
      </c>
      <c r="AL317" s="48" t="s">
        <v>59</v>
      </c>
      <c r="AM317" s="54">
        <f>AK342/AD342</f>
        <v>0.87344216942843389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348024.99746654509</v>
      </c>
      <c r="K318" s="11">
        <f t="shared" si="367"/>
        <v>3480.2499746654507</v>
      </c>
      <c r="L318" s="24">
        <f t="shared" ref="L318:L335" si="373">$C$325</f>
        <v>38459.72943327648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 H'!$B$392:$AV$512, 34)</f>
        <v>21.640002824003432</v>
      </c>
      <c r="S318" s="46">
        <f>VLOOKUP(I318, '[1]Lapse Rates'!$A$4:$F$24, 6)</f>
        <v>9.1335750000000001E-4</v>
      </c>
      <c r="T318" s="33">
        <f t="shared" si="368"/>
        <v>0.96010398336414116</v>
      </c>
      <c r="U318" s="33">
        <f t="shared" ref="U318:U335" si="374">T318*R318/1000</f>
        <v>2.077665291133696E-2</v>
      </c>
      <c r="V318" s="39">
        <f t="shared" si="369"/>
        <v>8.7691817398551357E-4</v>
      </c>
      <c r="W318" s="32">
        <f t="shared" ref="W318:W335" si="375">T318-SUM(U318:V318)</f>
        <v>0.93845041227881865</v>
      </c>
      <c r="X318" s="32"/>
      <c r="Y318" s="5">
        <f t="shared" si="370"/>
        <v>0</v>
      </c>
      <c r="Z318" s="5">
        <f t="shared" si="370"/>
        <v>5.7820246179740336</v>
      </c>
      <c r="AA318" s="5">
        <f t="shared" ref="AA318:AA335" si="376">O318*W318</f>
        <v>0</v>
      </c>
      <c r="AB318" s="5">
        <f t="shared" si="361"/>
        <v>5.6516205333626068</v>
      </c>
      <c r="AC318" s="32"/>
      <c r="AD318" s="5">
        <f t="shared" si="362"/>
        <v>326604.20235581405</v>
      </c>
      <c r="AE318" s="5">
        <f t="shared" si="363"/>
        <v>-3266.0420235581405</v>
      </c>
      <c r="AF318" s="5">
        <f>-$W318*L318</f>
        <v>-36092.548942790127</v>
      </c>
      <c r="AG318" s="5">
        <f t="shared" si="371"/>
        <v>-12512.302906141545</v>
      </c>
      <c r="AH318" s="5">
        <f t="shared" si="364"/>
        <v>274733.30848332419</v>
      </c>
      <c r="AI318" s="42">
        <f>-M318*($W317*N318-$W316*N317)/1000</f>
        <v>0</v>
      </c>
      <c r="AJ318" s="42">
        <f t="shared" si="372"/>
        <v>31720.040745209331</v>
      </c>
      <c r="AK318" s="42">
        <f t="shared" ref="AK318:AK325" si="377">SUM(AH318:AJ318)</f>
        <v>306453.34922853351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348024.99746654509</v>
      </c>
      <c r="K319" s="11">
        <f t="shared" si="367"/>
        <v>3480.2499746654507</v>
      </c>
      <c r="L319" s="24">
        <f t="shared" si="373"/>
        <v>38459.72943327648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 H'!$B$392:$AV$512, 34)</f>
        <v>23.514562723355883</v>
      </c>
      <c r="S319" s="46">
        <f>VLOOKUP(I319, '[1]Lapse Rates'!$A$4:$F$24, 6)</f>
        <v>8.7679360000000005E-4</v>
      </c>
      <c r="T319" s="33">
        <f t="shared" si="368"/>
        <v>0.93845041227881865</v>
      </c>
      <c r="U319" s="33">
        <f t="shared" si="374"/>
        <v>2.206725108228947E-2</v>
      </c>
      <c r="V319" s="39">
        <f t="shared" si="369"/>
        <v>8.2282731540342965E-4</v>
      </c>
      <c r="W319" s="32">
        <f t="shared" si="375"/>
        <v>0.91556033388112579</v>
      </c>
      <c r="X319" s="32"/>
      <c r="Y319" s="5">
        <f>AA318</f>
        <v>0</v>
      </c>
      <c r="Z319" s="5">
        <f t="shared" si="370"/>
        <v>5.6516205333626068</v>
      </c>
      <c r="AA319" s="5">
        <f t="shared" si="376"/>
        <v>0</v>
      </c>
      <c r="AB319" s="5">
        <f t="shared" si="361"/>
        <v>5.5137698431289648</v>
      </c>
      <c r="AC319" s="32"/>
      <c r="AD319" s="5">
        <f>$W319*J319</f>
        <v>318637.88287944795</v>
      </c>
      <c r="AE319" s="5">
        <f t="shared" si="363"/>
        <v>-3186.3788287944794</v>
      </c>
      <c r="AF319" s="5">
        <f t="shared" si="363"/>
        <v>-35212.202720908375</v>
      </c>
      <c r="AG319" s="5">
        <f t="shared" si="371"/>
        <v>-13289.538552036105</v>
      </c>
      <c r="AH319" s="5">
        <f t="shared" si="364"/>
        <v>266949.76277770899</v>
      </c>
      <c r="AI319" s="42">
        <f t="shared" ref="AI319:AI335" si="379">-M319*($W318*N319-$W317*N318)/1000</f>
        <v>0</v>
      </c>
      <c r="AJ319" s="42">
        <f>$D$6*SUM(Y319:Z319,AD319:AE319)</f>
        <v>30946.346971343432</v>
      </c>
      <c r="AK319" s="42">
        <f t="shared" si="377"/>
        <v>297896.10974905244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348024.99746654509</v>
      </c>
      <c r="K320" s="11">
        <f t="shared" si="367"/>
        <v>3480.2499746654507</v>
      </c>
      <c r="L320" s="24">
        <f t="shared" si="373"/>
        <v>38459.72943327648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 H'!$B$392:$AV$512, 34)</f>
        <v>25.613769490833739</v>
      </c>
      <c r="S320" s="46">
        <f>VLOOKUP(I320, '[1]Lapse Rates'!$A$4:$F$24, 6)</f>
        <v>8.7786349999999995E-4</v>
      </c>
      <c r="T320" s="33">
        <f>W319</f>
        <v>0.91556033388112579</v>
      </c>
      <c r="U320" s="33">
        <f t="shared" si="374"/>
        <v>2.345095134698193E-2</v>
      </c>
      <c r="V320" s="39">
        <f t="shared" si="369"/>
        <v>8.0373699916205365E-4</v>
      </c>
      <c r="W320" s="32">
        <f t="shared" si="375"/>
        <v>0.89130564553498182</v>
      </c>
      <c r="X320" s="32"/>
      <c r="Y320" s="5">
        <f t="shared" ref="Y320:Z335" si="380">AA319</f>
        <v>0</v>
      </c>
      <c r="Z320" s="5">
        <f t="shared" si="370"/>
        <v>5.5137698431289648</v>
      </c>
      <c r="AA320" s="5">
        <f t="shared" si="376"/>
        <v>0</v>
      </c>
      <c r="AB320" s="5">
        <f t="shared" si="361"/>
        <v>5.3677010760488653</v>
      </c>
      <c r="AC320" s="32"/>
      <c r="AD320" s="5">
        <f t="shared" ref="AD320:AD334" si="381">$W320*J320</f>
        <v>310196.6450292294</v>
      </c>
      <c r="AE320" s="5">
        <f t="shared" si="363"/>
        <v>-3101.9664502922938</v>
      </c>
      <c r="AF320" s="5">
        <f t="shared" si="363"/>
        <v>-34279.373969627231</v>
      </c>
      <c r="AG320" s="5">
        <f t="shared" si="371"/>
        <v>-14122.842978741581</v>
      </c>
      <c r="AH320" s="5">
        <f t="shared" si="364"/>
        <v>258692.46163056832</v>
      </c>
      <c r="AI320" s="42">
        <f t="shared" si="379"/>
        <v>0</v>
      </c>
      <c r="AJ320" s="42">
        <f t="shared" ref="AJ320:AJ335" si="382">$D$6*SUM(Y320:Z320,AD320:AE320)</f>
        <v>30126.52886941535</v>
      </c>
      <c r="AK320" s="42">
        <f t="shared" si="377"/>
        <v>288818.99049998366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348024.99746654509</v>
      </c>
      <c r="K321" s="11">
        <f t="shared" si="367"/>
        <v>3480.2499746654507</v>
      </c>
      <c r="L321" s="24">
        <f t="shared" si="373"/>
        <v>38459.72943327648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 H'!$B$392:$AV$512, 34)</f>
        <v>28.265400633894913</v>
      </c>
      <c r="S321" s="46">
        <f>VLOOKUP(I321, '[1]Lapse Rates'!$A$4:$F$24, 6)</f>
        <v>8.7081910000000003E-4</v>
      </c>
      <c r="T321" s="33">
        <f t="shared" ref="T321:T335" si="383">W320</f>
        <v>0.89130564553498182</v>
      </c>
      <c r="U321" s="33">
        <f t="shared" si="374"/>
        <v>2.519311115829859E-2</v>
      </c>
      <c r="V321" s="39">
        <f t="shared" si="369"/>
        <v>7.7616598006969195E-4</v>
      </c>
      <c r="W321" s="32">
        <f t="shared" si="375"/>
        <v>0.86533636839661354</v>
      </c>
      <c r="X321" s="32"/>
      <c r="Y321" s="5">
        <f t="shared" si="380"/>
        <v>0</v>
      </c>
      <c r="Z321" s="5">
        <f t="shared" si="370"/>
        <v>5.3677010760488653</v>
      </c>
      <c r="AA321" s="5">
        <f t="shared" si="376"/>
        <v>0</v>
      </c>
      <c r="AB321" s="5">
        <f t="shared" si="361"/>
        <v>5.2113065580312421</v>
      </c>
      <c r="AC321" s="32"/>
      <c r="AD321" s="5">
        <f t="shared" si="381"/>
        <v>301158.68741894077</v>
      </c>
      <c r="AE321" s="5">
        <f t="shared" si="363"/>
        <v>-3011.5868741894074</v>
      </c>
      <c r="AF321" s="5">
        <f t="shared" si="363"/>
        <v>-33280.602597307814</v>
      </c>
      <c r="AG321" s="5">
        <f>-U321*M321</f>
        <v>-15172.022139751001</v>
      </c>
      <c r="AH321" s="5">
        <f t="shared" si="364"/>
        <v>249694.47580769256</v>
      </c>
      <c r="AI321" s="42">
        <f t="shared" si="379"/>
        <v>0</v>
      </c>
      <c r="AJ321" s="42">
        <f t="shared" si="382"/>
        <v>29248.757134915671</v>
      </c>
      <c r="AK321" s="42">
        <f t="shared" si="377"/>
        <v>278943.23294260824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348024.99746654509</v>
      </c>
      <c r="K322" s="11">
        <f t="shared" si="367"/>
        <v>3480.2499746654507</v>
      </c>
      <c r="L322" s="24">
        <f t="shared" si="373"/>
        <v>38459.72943327648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 H'!$B$392:$AV$512, 34)</f>
        <v>30.977853188015875</v>
      </c>
      <c r="S322" s="46">
        <f>VLOOKUP(I322, '[1]Lapse Rates'!$A$4:$F$24, 6)</f>
        <v>7.8743759999999998E-4</v>
      </c>
      <c r="T322" s="33">
        <f t="shared" si="383"/>
        <v>0.86533636839661354</v>
      </c>
      <c r="U322" s="33">
        <f t="shared" si="374"/>
        <v>2.6806262978441114E-2</v>
      </c>
      <c r="V322" s="39">
        <f t="shared" si="369"/>
        <v>6.8139839312294516E-4</v>
      </c>
      <c r="W322" s="32">
        <f t="shared" si="375"/>
        <v>0.83784870702504943</v>
      </c>
      <c r="X322" s="32"/>
      <c r="Y322" s="5">
        <f t="shared" si="380"/>
        <v>0</v>
      </c>
      <c r="Z322" s="5">
        <f t="shared" si="370"/>
        <v>5.2113065580312421</v>
      </c>
      <c r="AA322" s="5">
        <f t="shared" si="376"/>
        <v>0</v>
      </c>
      <c r="AB322" s="5">
        <f t="shared" si="361"/>
        <v>5.045767889829885</v>
      </c>
      <c r="AC322" s="32"/>
      <c r="AD322" s="5">
        <f t="shared" si="381"/>
        <v>291592.29413974093</v>
      </c>
      <c r="AE322" s="5">
        <f t="shared" si="363"/>
        <v>-2915.922941397409</v>
      </c>
      <c r="AF322" s="5">
        <f t="shared" si="363"/>
        <v>-32223.434578203935</v>
      </c>
      <c r="AG322" s="5">
        <f t="shared" ref="AG322:AG335" si="384">-U322*M322</f>
        <v>-16143.508947243614</v>
      </c>
      <c r="AH322" s="5">
        <f t="shared" si="364"/>
        <v>240309.42767289595</v>
      </c>
      <c r="AI322" s="42">
        <f t="shared" si="379"/>
        <v>0</v>
      </c>
      <c r="AJ322" s="42">
        <f t="shared" si="382"/>
        <v>28319.663243730847</v>
      </c>
      <c r="AK322" s="42">
        <f t="shared" si="377"/>
        <v>268629.0909166268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348024.99746654509</v>
      </c>
      <c r="K323" s="11">
        <f t="shared" si="367"/>
        <v>3480.2499746654507</v>
      </c>
      <c r="L323" s="24">
        <f t="shared" si="373"/>
        <v>38459.72943327648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 H'!$B$392:$AV$512, 34)</f>
        <v>34.091552424328157</v>
      </c>
      <c r="S323" s="46">
        <f>VLOOKUP(I323, '[1]Lapse Rates'!$A$4:$F$24, 6)</f>
        <v>7.0183349999999997E-4</v>
      </c>
      <c r="T323" s="33">
        <f t="shared" si="383"/>
        <v>0.83784870702504943</v>
      </c>
      <c r="U323" s="33">
        <f t="shared" si="374"/>
        <v>2.8563563119200035E-2</v>
      </c>
      <c r="V323" s="39">
        <f t="shared" si="369"/>
        <v>5.8803029052186505E-4</v>
      </c>
      <c r="W323" s="32">
        <f t="shared" si="375"/>
        <v>0.80869711361532759</v>
      </c>
      <c r="X323" s="32"/>
      <c r="Y323" s="5">
        <f t="shared" si="380"/>
        <v>0</v>
      </c>
      <c r="Z323" s="5">
        <f t="shared" si="370"/>
        <v>5.045767889829885</v>
      </c>
      <c r="AA323" s="5">
        <f t="shared" si="376"/>
        <v>0</v>
      </c>
      <c r="AB323" s="5">
        <f t="shared" si="361"/>
        <v>4.8702085403544508</v>
      </c>
      <c r="AC323" s="32"/>
      <c r="AD323" s="5">
        <f t="shared" si="381"/>
        <v>281446.81091717671</v>
      </c>
      <c r="AE323" s="5">
        <f t="shared" si="363"/>
        <v>-2814.4681091717671</v>
      </c>
      <c r="AF323" s="5">
        <f t="shared" si="363"/>
        <v>-31102.272183117148</v>
      </c>
      <c r="AG323" s="5">
        <f t="shared" si="384"/>
        <v>-17201.806053712717</v>
      </c>
      <c r="AH323" s="5">
        <f t="shared" si="364"/>
        <v>230328.2645711751</v>
      </c>
      <c r="AI323" s="42">
        <f t="shared" si="379"/>
        <v>0</v>
      </c>
      <c r="AJ323" s="42">
        <f t="shared" si="382"/>
        <v>27334.327819295278</v>
      </c>
      <c r="AK323" s="42">
        <f t="shared" si="377"/>
        <v>257662.59239047038</v>
      </c>
    </row>
    <row r="324" spans="1:37" ht="15" x14ac:dyDescent="0.2">
      <c r="A324" s="12"/>
      <c r="B324" s="13">
        <v>1</v>
      </c>
      <c r="C324" s="10">
        <f>$H$314*0.14+$B$327</f>
        <v>48900.479357272838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348024.99746654509</v>
      </c>
      <c r="K324" s="11">
        <f t="shared" si="367"/>
        <v>3480.2499746654507</v>
      </c>
      <c r="L324" s="24">
        <f t="shared" si="373"/>
        <v>38459.72943327648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 H'!$B$392:$AV$512, 34)</f>
        <v>37.665850922224855</v>
      </c>
      <c r="S324" s="46">
        <f>VLOOKUP(I324, '[1]Lapse Rates'!$A$4:$F$24, 6)</f>
        <v>6.5742610000000005E-4</v>
      </c>
      <c r="T324" s="33">
        <f t="shared" si="383"/>
        <v>0.80869711361532759</v>
      </c>
      <c r="U324" s="33">
        <f t="shared" si="374"/>
        <v>3.0460264922668463E-2</v>
      </c>
      <c r="V324" s="39">
        <f t="shared" si="369"/>
        <v>5.316585894853818E-4</v>
      </c>
      <c r="W324" s="32">
        <f t="shared" si="375"/>
        <v>0.77770519010317374</v>
      </c>
      <c r="X324" s="32"/>
      <c r="Y324" s="5">
        <f t="shared" si="380"/>
        <v>0</v>
      </c>
      <c r="Z324" s="5">
        <f t="shared" si="370"/>
        <v>4.8702085403544508</v>
      </c>
      <c r="AA324" s="5">
        <f t="shared" si="376"/>
        <v>0</v>
      </c>
      <c r="AB324" s="5">
        <f t="shared" si="361"/>
        <v>4.6835661893064424</v>
      </c>
      <c r="AC324" s="32"/>
      <c r="AD324" s="5">
        <f t="shared" si="381"/>
        <v>270660.84681537602</v>
      </c>
      <c r="AE324" s="5">
        <f t="shared" si="363"/>
        <v>-2706.60846815376</v>
      </c>
      <c r="AF324" s="5">
        <f t="shared" si="363"/>
        <v>-29910.331190222911</v>
      </c>
      <c r="AG324" s="5">
        <f t="shared" si="384"/>
        <v>-18344.054884113706</v>
      </c>
      <c r="AH324" s="5">
        <f t="shared" si="364"/>
        <v>219699.85227288568</v>
      </c>
      <c r="AI324" s="42">
        <f t="shared" si="379"/>
        <v>0</v>
      </c>
      <c r="AJ324" s="42">
        <f t="shared" si="382"/>
        <v>26286.788549320314</v>
      </c>
      <c r="AK324" s="42">
        <f t="shared" si="377"/>
        <v>245986.64082220598</v>
      </c>
    </row>
    <row r="325" spans="1:37" ht="15" x14ac:dyDescent="0.2">
      <c r="A325" s="12"/>
      <c r="B325" s="70" t="s">
        <v>49</v>
      </c>
      <c r="C325" s="10">
        <f>$H$314*0.11+$B$327</f>
        <v>38459.72943327648</v>
      </c>
      <c r="D325" s="1"/>
      <c r="E325" s="1"/>
      <c r="F325" s="1"/>
      <c r="I325" s="2">
        <f t="shared" si="366"/>
        <v>10</v>
      </c>
      <c r="J325" s="11">
        <f t="shared" si="356"/>
        <v>348024.99746654509</v>
      </c>
      <c r="K325" s="11">
        <f t="shared" si="367"/>
        <v>3480.2499746654507</v>
      </c>
      <c r="L325" s="24">
        <f t="shared" si="373"/>
        <v>38459.72943327648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 H'!$B$392:$AV$512, 34)</f>
        <v>41.9079306814413</v>
      </c>
      <c r="S325" s="46">
        <f>VLOOKUP(I325, '[1]Lapse Rates'!$A$4:$F$24, 6)</f>
        <v>5.9033320000000003E-4</v>
      </c>
      <c r="T325" s="33">
        <f t="shared" si="383"/>
        <v>0.77770519010317374</v>
      </c>
      <c r="U325" s="33">
        <f t="shared" si="374"/>
        <v>3.2592015197440934E-2</v>
      </c>
      <c r="V325" s="39">
        <f t="shared" si="369"/>
        <v>4.5910519353021493E-4</v>
      </c>
      <c r="W325" s="32">
        <f t="shared" si="375"/>
        <v>0.7446540697122026</v>
      </c>
      <c r="X325" s="32"/>
      <c r="Y325" s="5">
        <f t="shared" si="380"/>
        <v>0</v>
      </c>
      <c r="Z325" s="5">
        <f t="shared" si="370"/>
        <v>4.6835661893064424</v>
      </c>
      <c r="AA325" s="5">
        <f t="shared" si="376"/>
        <v>0</v>
      </c>
      <c r="AB325" s="5">
        <f t="shared" si="361"/>
        <v>4.4845227574871007</v>
      </c>
      <c r="AC325" s="32"/>
      <c r="AD325" s="5">
        <f t="shared" si="381"/>
        <v>259158.23072504179</v>
      </c>
      <c r="AE325" s="5">
        <f t="shared" si="363"/>
        <v>-2591.5823072504181</v>
      </c>
      <c r="AF325" s="5">
        <f t="shared" si="363"/>
        <v>-28639.194042519513</v>
      </c>
      <c r="AG325" s="5">
        <f t="shared" si="384"/>
        <v>-19627.856720339656</v>
      </c>
      <c r="AH325" s="5">
        <f>SUM(AD325:AG325)</f>
        <v>208299.59765493221</v>
      </c>
      <c r="AI325" s="42">
        <f t="shared" si="379"/>
        <v>0</v>
      </c>
      <c r="AJ325" s="42">
        <f t="shared" si="382"/>
        <v>25169.647667628509</v>
      </c>
      <c r="AK325" s="42">
        <f t="shared" si="377"/>
        <v>233469.24532256072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348024.99746654509</v>
      </c>
      <c r="K326" s="11">
        <f t="shared" si="367"/>
        <v>3480.2499746654507</v>
      </c>
      <c r="L326" s="24">
        <f t="shared" si="373"/>
        <v>38459.72943327648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 H'!$B$392:$AV$512, 34)</f>
        <v>46.77138130820866</v>
      </c>
      <c r="S326" s="46">
        <f>VLOOKUP(I326, '[1]Lapse Rates'!$A$4:$F$24, 6)</f>
        <v>5.0522920000000001E-4</v>
      </c>
      <c r="T326" s="33">
        <f t="shared" si="383"/>
        <v>0.7446540697122026</v>
      </c>
      <c r="U326" s="33">
        <f t="shared" si="374"/>
        <v>3.4828499437218823E-2</v>
      </c>
      <c r="V326" s="39">
        <f t="shared" si="369"/>
        <v>3.7622097991744035E-4</v>
      </c>
      <c r="W326" s="32">
        <f t="shared" si="375"/>
        <v>0.70944934929506631</v>
      </c>
      <c r="X326" s="31"/>
      <c r="Y326" s="5">
        <f t="shared" si="380"/>
        <v>0</v>
      </c>
      <c r="Z326" s="5">
        <f t="shared" si="370"/>
        <v>4.4845227574871007</v>
      </c>
      <c r="AA326" s="5">
        <f t="shared" si="376"/>
        <v>0</v>
      </c>
      <c r="AB326" s="5">
        <f t="shared" si="361"/>
        <v>4.2725097217661849</v>
      </c>
      <c r="AC326" s="32"/>
      <c r="AD326" s="5">
        <f t="shared" si="381"/>
        <v>246906.10799105751</v>
      </c>
      <c r="AE326" s="5">
        <f t="shared" si="363"/>
        <v>-2469.0610799105752</v>
      </c>
      <c r="AF326" s="5">
        <f t="shared" si="363"/>
        <v>-27285.230020502309</v>
      </c>
      <c r="AG326" s="5">
        <f t="shared" si="384"/>
        <v>-20974.732387576852</v>
      </c>
      <c r="AH326" s="5">
        <f t="shared" ref="AH326:AH335" si="385">SUM(AD326:AG326)</f>
        <v>196177.08450306774</v>
      </c>
      <c r="AI326" s="42">
        <f t="shared" si="379"/>
        <v>0</v>
      </c>
      <c r="AJ326" s="42">
        <f t="shared" si="382"/>
        <v>23979.714233666025</v>
      </c>
      <c r="AK326" s="42">
        <f t="shared" ref="AK326:AK335" si="386">SUM(AH326:AJ326)</f>
        <v>220156.79873673376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66"/>
        <v>12</v>
      </c>
      <c r="J327" s="11">
        <f t="shared" si="356"/>
        <v>348024.99746654509</v>
      </c>
      <c r="K327" s="11">
        <f t="shared" si="367"/>
        <v>3480.2499746654507</v>
      </c>
      <c r="L327" s="24">
        <f t="shared" si="373"/>
        <v>38459.72943327648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 H'!$B$392:$AV$512, 34)</f>
        <v>52.321771848596121</v>
      </c>
      <c r="S327" s="46">
        <f>VLOOKUP(I327, '[1]Lapse Rates'!$A$4:$F$24, 6)</f>
        <v>4.8306569999999999E-4</v>
      </c>
      <c r="T327" s="33">
        <f t="shared" si="383"/>
        <v>0.70944934929506631</v>
      </c>
      <c r="U327" s="33">
        <f t="shared" si="374"/>
        <v>3.7119646991951437E-2</v>
      </c>
      <c r="V327" s="39">
        <f t="shared" si="369"/>
        <v>3.4271064653176571E-4</v>
      </c>
      <c r="W327" s="32">
        <f t="shared" si="375"/>
        <v>0.67198699165658315</v>
      </c>
      <c r="X327" s="31"/>
      <c r="Y327" s="5">
        <f t="shared" si="380"/>
        <v>0</v>
      </c>
      <c r="Z327" s="5">
        <f t="shared" si="370"/>
        <v>4.2725097217661849</v>
      </c>
      <c r="AA327" s="5">
        <f t="shared" si="376"/>
        <v>0</v>
      </c>
      <c r="AB327" s="5">
        <f t="shared" si="361"/>
        <v>4.0469005399835245</v>
      </c>
      <c r="AC327" s="32"/>
      <c r="AD327" s="5">
        <f t="shared" si="381"/>
        <v>233868.27106883359</v>
      </c>
      <c r="AE327" s="5">
        <f t="shared" si="363"/>
        <v>-2338.6827106883361</v>
      </c>
      <c r="AF327" s="5">
        <f t="shared" si="363"/>
        <v>-25844.437881793609</v>
      </c>
      <c r="AG327" s="5">
        <f t="shared" si="384"/>
        <v>-22354.527888315923</v>
      </c>
      <c r="AH327" s="5">
        <f t="shared" si="385"/>
        <v>183330.62258803574</v>
      </c>
      <c r="AI327" s="42">
        <f t="shared" si="379"/>
        <v>0</v>
      </c>
      <c r="AJ327" s="42">
        <f t="shared" si="382"/>
        <v>22713.471751137757</v>
      </c>
      <c r="AK327" s="42">
        <f t="shared" si="386"/>
        <v>206044.09433917349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348024.99746654509</v>
      </c>
      <c r="K328" s="11">
        <f t="shared" si="367"/>
        <v>3480.2499746654507</v>
      </c>
      <c r="L328" s="24">
        <f t="shared" si="373"/>
        <v>38459.72943327648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 H'!$B$392:$AV$512, 34)</f>
        <v>58.692953966041287</v>
      </c>
      <c r="S328" s="46">
        <f>VLOOKUP(I328, '[1]Lapse Rates'!$A$4:$F$24, 6)</f>
        <v>4.5965829999999999E-4</v>
      </c>
      <c r="T328" s="33">
        <f t="shared" si="383"/>
        <v>0.67198699165658315</v>
      </c>
      <c r="U328" s="33">
        <f t="shared" si="374"/>
        <v>3.9440901567078405E-2</v>
      </c>
      <c r="V328" s="39">
        <f t="shared" si="369"/>
        <v>3.0888439820697921E-4</v>
      </c>
      <c r="W328" s="32">
        <f t="shared" si="375"/>
        <v>0.63223720569129782</v>
      </c>
      <c r="X328" s="31"/>
      <c r="Y328" s="5">
        <f t="shared" si="380"/>
        <v>0</v>
      </c>
      <c r="Z328" s="5">
        <f t="shared" si="370"/>
        <v>4.0469005399835245</v>
      </c>
      <c r="AA328" s="5">
        <f t="shared" si="376"/>
        <v>0</v>
      </c>
      <c r="AB328" s="5">
        <f t="shared" si="361"/>
        <v>3.807515801462646</v>
      </c>
      <c r="AC328" s="32"/>
      <c r="AD328" s="5">
        <f t="shared" si="381"/>
        <v>220034.35190896946</v>
      </c>
      <c r="AE328" s="5">
        <f t="shared" si="363"/>
        <v>-2200.3435190896944</v>
      </c>
      <c r="AF328" s="5">
        <f t="shared" si="363"/>
        <v>-24315.671868538084</v>
      </c>
      <c r="AG328" s="5">
        <f t="shared" si="384"/>
        <v>-23752.454709840062</v>
      </c>
      <c r="AH328" s="5">
        <f t="shared" si="385"/>
        <v>169765.88181150163</v>
      </c>
      <c r="AI328" s="42">
        <f t="shared" si="379"/>
        <v>0</v>
      </c>
      <c r="AJ328" s="42">
        <f t="shared" si="382"/>
        <v>21369.913223990181</v>
      </c>
      <c r="AK328" s="42">
        <f t="shared" si="386"/>
        <v>191135.79503549181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348024.99746654509</v>
      </c>
      <c r="K329" s="11">
        <f t="shared" si="367"/>
        <v>3480.2499746654507</v>
      </c>
      <c r="L329" s="24">
        <f t="shared" si="373"/>
        <v>38459.72943327648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 H'!$B$392:$AV$512, 34)</f>
        <v>65.757485103092463</v>
      </c>
      <c r="S329" s="46">
        <f>VLOOKUP(I329, '[1]Lapse Rates'!$A$4:$F$24, 6)</f>
        <v>3.6747819999999998E-4</v>
      </c>
      <c r="T329" s="33">
        <f t="shared" si="383"/>
        <v>0.63223720569129782</v>
      </c>
      <c r="U329" s="33">
        <f t="shared" si="374"/>
        <v>4.157432863486632E-2</v>
      </c>
      <c r="V329" s="39">
        <f t="shared" si="369"/>
        <v>2.3233339032046785E-4</v>
      </c>
      <c r="W329" s="32">
        <f t="shared" si="375"/>
        <v>0.59043054366611103</v>
      </c>
      <c r="X329" s="31"/>
      <c r="Y329" s="5">
        <f t="shared" si="380"/>
        <v>0</v>
      </c>
      <c r="Z329" s="5">
        <f t="shared" si="370"/>
        <v>3.807515801462646</v>
      </c>
      <c r="AA329" s="5">
        <f t="shared" si="376"/>
        <v>0</v>
      </c>
      <c r="AB329" s="5">
        <f t="shared" si="361"/>
        <v>3.555743958814984</v>
      </c>
      <c r="AC329" s="32"/>
      <c r="AD329" s="5">
        <f t="shared" si="381"/>
        <v>205484.58846356912</v>
      </c>
      <c r="AE329" s="5">
        <f t="shared" si="363"/>
        <v>-2054.8458846356912</v>
      </c>
      <c r="AF329" s="5">
        <f t="shared" si="363"/>
        <v>-22707.798958540963</v>
      </c>
      <c r="AG329" s="5">
        <f t="shared" si="384"/>
        <v>-25037.266359446909</v>
      </c>
      <c r="AH329" s="5">
        <f t="shared" si="385"/>
        <v>155684.67726094555</v>
      </c>
      <c r="AI329" s="42">
        <f t="shared" si="379"/>
        <v>0</v>
      </c>
      <c r="AJ329" s="42">
        <f t="shared" si="382"/>
        <v>19956.831264293494</v>
      </c>
      <c r="AK329" s="42">
        <f t="shared" si="386"/>
        <v>175641.50852523904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348024.99746654509</v>
      </c>
      <c r="K330" s="11">
        <f t="shared" si="367"/>
        <v>3480.2499746654507</v>
      </c>
      <c r="L330" s="24">
        <f t="shared" si="373"/>
        <v>38459.72943327648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 H'!$B$392:$AV$512, 34)</f>
        <v>73.550223792102656</v>
      </c>
      <c r="S330" s="46">
        <f>VLOOKUP(I330, '[1]Lapse Rates'!$A$4:$F$24, 6)</f>
        <v>3.9775519999999998E-4</v>
      </c>
      <c r="T330" s="33">
        <f t="shared" si="383"/>
        <v>0.59043054366611103</v>
      </c>
      <c r="U330" s="33">
        <f t="shared" si="374"/>
        <v>4.3426298620335299E-2</v>
      </c>
      <c r="V330" s="39">
        <f t="shared" si="369"/>
        <v>2.3484681898202272E-4</v>
      </c>
      <c r="W330" s="32">
        <f t="shared" si="375"/>
        <v>0.54676939822679371</v>
      </c>
      <c r="X330" s="31"/>
      <c r="Y330" s="5">
        <f t="shared" si="380"/>
        <v>0</v>
      </c>
      <c r="Z330" s="5">
        <f t="shared" si="370"/>
        <v>3.555743958814984</v>
      </c>
      <c r="AA330" s="5">
        <f t="shared" si="376"/>
        <v>0</v>
      </c>
      <c r="AB330" s="5">
        <f t="shared" si="361"/>
        <v>3.2928038792472374</v>
      </c>
      <c r="AC330" s="32"/>
      <c r="AD330" s="5">
        <f t="shared" si="381"/>
        <v>190289.41843266427</v>
      </c>
      <c r="AE330" s="5">
        <f t="shared" si="363"/>
        <v>-1902.8941843266425</v>
      </c>
      <c r="AF330" s="5">
        <f t="shared" si="363"/>
        <v>-21028.603118197887</v>
      </c>
      <c r="AG330" s="5">
        <f t="shared" si="384"/>
        <v>-26152.576391825907</v>
      </c>
      <c r="AH330" s="5">
        <f t="shared" si="385"/>
        <v>141205.34473831384</v>
      </c>
      <c r="AI330" s="42">
        <f t="shared" si="379"/>
        <v>0</v>
      </c>
      <c r="AJ330" s="42">
        <f t="shared" si="382"/>
        <v>18481.066847244281</v>
      </c>
      <c r="AK330" s="42">
        <f t="shared" si="386"/>
        <v>159686.41158555812</v>
      </c>
    </row>
    <row r="331" spans="1:37" ht="15" x14ac:dyDescent="0.2">
      <c r="I331" s="2">
        <f t="shared" si="366"/>
        <v>16</v>
      </c>
      <c r="J331" s="11">
        <f t="shared" si="356"/>
        <v>348024.99746654509</v>
      </c>
      <c r="K331" s="11">
        <f t="shared" si="367"/>
        <v>3480.2499746654507</v>
      </c>
      <c r="L331" s="24">
        <f t="shared" si="373"/>
        <v>38459.72943327648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 H'!$B$392:$AV$512, 34)</f>
        <v>81.970662568100749</v>
      </c>
      <c r="S331" s="46">
        <f>VLOOKUP(I331, '[1]Lapse Rates'!$A$4:$F$24, 6)</f>
        <v>2.516404E-4</v>
      </c>
      <c r="T331" s="33">
        <f t="shared" si="383"/>
        <v>0.54676939822679371</v>
      </c>
      <c r="U331" s="33">
        <f t="shared" si="374"/>
        <v>4.4819049844612012E-2</v>
      </c>
      <c r="V331" s="39">
        <f t="shared" si="369"/>
        <v>1.3758927007754965E-4</v>
      </c>
      <c r="W331" s="32">
        <f t="shared" si="375"/>
        <v>0.5018127591121041</v>
      </c>
      <c r="X331" s="31"/>
      <c r="Y331" s="5">
        <f t="shared" si="380"/>
        <v>0</v>
      </c>
      <c r="Z331" s="5">
        <f t="shared" si="370"/>
        <v>3.2928038792472374</v>
      </c>
      <c r="AA331" s="5">
        <f t="shared" si="376"/>
        <v>0</v>
      </c>
      <c r="AB331" s="5">
        <f t="shared" si="361"/>
        <v>3.0220619610732333</v>
      </c>
      <c r="AC331" s="32"/>
      <c r="AD331" s="5">
        <f t="shared" si="381"/>
        <v>174643.38421867002</v>
      </c>
      <c r="AE331" s="5">
        <f t="shared" si="363"/>
        <v>-1746.4338421867003</v>
      </c>
      <c r="AF331" s="5">
        <f t="shared" si="363"/>
        <v>-19299.582941617471</v>
      </c>
      <c r="AG331" s="5">
        <f t="shared" si="384"/>
        <v>-26991.331568870846</v>
      </c>
      <c r="AH331" s="5">
        <f t="shared" si="385"/>
        <v>126606.03586599501</v>
      </c>
      <c r="AI331" s="42">
        <f t="shared" si="379"/>
        <v>0</v>
      </c>
      <c r="AJ331" s="42">
        <f t="shared" si="382"/>
        <v>16961.513855993569</v>
      </c>
      <c r="AK331" s="42">
        <f t="shared" si="386"/>
        <v>143567.54972198859</v>
      </c>
    </row>
    <row r="332" spans="1:37" ht="15" x14ac:dyDescent="0.2">
      <c r="I332" s="2">
        <f t="shared" si="366"/>
        <v>17</v>
      </c>
      <c r="J332" s="11">
        <f t="shared" si="356"/>
        <v>348024.99746654509</v>
      </c>
      <c r="K332" s="11">
        <f t="shared" si="367"/>
        <v>3480.2499746654507</v>
      </c>
      <c r="L332" s="24">
        <f t="shared" si="373"/>
        <v>38459.72943327648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 H'!$B$392:$AV$512, 34)</f>
        <v>91.137389929927849</v>
      </c>
      <c r="S332" s="46">
        <f>VLOOKUP(I332, '[1]Lapse Rates'!$A$4:$F$24, 6)</f>
        <v>2.7508159999999998E-4</v>
      </c>
      <c r="T332" s="33">
        <f t="shared" si="383"/>
        <v>0.5018127591121041</v>
      </c>
      <c r="U332" s="33">
        <f t="shared" si="374"/>
        <v>4.5733905099012789E-2</v>
      </c>
      <c r="V332" s="39">
        <f t="shared" si="369"/>
        <v>1.3803945667697216E-4</v>
      </c>
      <c r="W332" s="32">
        <f t="shared" si="375"/>
        <v>0.45594081455641433</v>
      </c>
      <c r="X332" s="31"/>
      <c r="Y332" s="5">
        <f t="shared" si="380"/>
        <v>0</v>
      </c>
      <c r="Z332" s="5">
        <f t="shared" si="370"/>
        <v>3.0220619610732333</v>
      </c>
      <c r="AA332" s="5">
        <f t="shared" si="376"/>
        <v>0</v>
      </c>
      <c r="AB332" s="5">
        <f t="shared" si="361"/>
        <v>2.7458078080949484</v>
      </c>
      <c r="AC332" s="32"/>
      <c r="AD332" s="5">
        <f t="shared" si="381"/>
        <v>158678.8008308906</v>
      </c>
      <c r="AE332" s="5">
        <f t="shared" si="363"/>
        <v>-1586.788008308906</v>
      </c>
      <c r="AF332" s="5">
        <f t="shared" si="363"/>
        <v>-17535.360365427383</v>
      </c>
      <c r="AG332" s="5">
        <f t="shared" si="384"/>
        <v>-27542.283933873372</v>
      </c>
      <c r="AH332" s="5">
        <f t="shared" si="385"/>
        <v>112014.36852328092</v>
      </c>
      <c r="AI332" s="42">
        <f t="shared" si="379"/>
        <v>0</v>
      </c>
      <c r="AJ332" s="42">
        <f t="shared" si="382"/>
        <v>15411.022922173644</v>
      </c>
      <c r="AK332" s="42">
        <f t="shared" si="386"/>
        <v>127425.39144545456</v>
      </c>
    </row>
    <row r="333" spans="1:37" ht="15" x14ac:dyDescent="0.2">
      <c r="I333" s="2">
        <f t="shared" si="366"/>
        <v>18</v>
      </c>
      <c r="J333" s="11">
        <f t="shared" si="356"/>
        <v>348024.99746654509</v>
      </c>
      <c r="K333" s="11">
        <f t="shared" si="367"/>
        <v>3480.2499746654507</v>
      </c>
      <c r="L333" s="24">
        <f t="shared" si="373"/>
        <v>38459.72943327648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 H'!$B$392:$AV$512, 34)</f>
        <v>101.36545331497247</v>
      </c>
      <c r="S333" s="46">
        <f>VLOOKUP(I333, '[1]Lapse Rates'!$A$4:$F$24, 6)</f>
        <v>2.0998619999999999E-4</v>
      </c>
      <c r="T333" s="33">
        <f t="shared" si="383"/>
        <v>0.45594081455641433</v>
      </c>
      <c r="U333" s="33">
        <f t="shared" si="374"/>
        <v>4.6216647352308737E-2</v>
      </c>
      <c r="V333" s="39">
        <f t="shared" si="369"/>
        <v>9.5741279073606133E-5</v>
      </c>
      <c r="W333" s="32">
        <f t="shared" si="375"/>
        <v>0.40962842592503201</v>
      </c>
      <c r="X333" s="31"/>
      <c r="Y333" s="5">
        <f t="shared" si="380"/>
        <v>0</v>
      </c>
      <c r="Z333" s="5">
        <f t="shared" si="380"/>
        <v>2.7458078080949484</v>
      </c>
      <c r="AA333" s="5">
        <f t="shared" si="376"/>
        <v>0</v>
      </c>
      <c r="AB333" s="5">
        <f t="shared" si="361"/>
        <v>2.4669011731640609</v>
      </c>
      <c r="AC333" s="32"/>
      <c r="AD333" s="5">
        <f t="shared" si="381"/>
        <v>142560.93189478412</v>
      </c>
      <c r="AE333" s="5">
        <f t="shared" si="363"/>
        <v>-1425.6093189478411</v>
      </c>
      <c r="AF333" s="5">
        <f t="shared" si="363"/>
        <v>-15754.198429255668</v>
      </c>
      <c r="AG333" s="5">
        <f t="shared" si="384"/>
        <v>-27833.00531833354</v>
      </c>
      <c r="AH333" s="5">
        <f t="shared" si="385"/>
        <v>97548.118828247083</v>
      </c>
      <c r="AI333" s="42">
        <f t="shared" si="379"/>
        <v>0</v>
      </c>
      <c r="AJ333" s="42">
        <f t="shared" si="382"/>
        <v>13845.644508435516</v>
      </c>
      <c r="AK333" s="42">
        <f t="shared" si="386"/>
        <v>111393.7633366826</v>
      </c>
    </row>
    <row r="334" spans="1:37" ht="15" x14ac:dyDescent="0.2">
      <c r="I334" s="2">
        <f t="shared" si="366"/>
        <v>19</v>
      </c>
      <c r="J334" s="11">
        <f t="shared" si="356"/>
        <v>348024.99746654509</v>
      </c>
      <c r="K334" s="11">
        <f t="shared" si="367"/>
        <v>3480.2499746654507</v>
      </c>
      <c r="L334" s="24">
        <f t="shared" si="373"/>
        <v>38459.72943327648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 H'!$B$392:$AV$512, 34)</f>
        <v>112.76052127159511</v>
      </c>
      <c r="S334" s="46">
        <f>VLOOKUP(I334, '[1]Lapse Rates'!$A$4:$F$24, 6)</f>
        <v>1.6037285799999999E-2</v>
      </c>
      <c r="T334" s="33">
        <f t="shared" si="383"/>
        <v>0.40962842592503201</v>
      </c>
      <c r="U334" s="33">
        <f t="shared" si="374"/>
        <v>4.6189914834969592E-2</v>
      </c>
      <c r="V334" s="39">
        <f t="shared" si="369"/>
        <v>6.5693281383638674E-3</v>
      </c>
      <c r="W334" s="32">
        <f t="shared" si="375"/>
        <v>0.35686918295169856</v>
      </c>
      <c r="X334" s="31"/>
      <c r="Y334" s="5">
        <f t="shared" si="380"/>
        <v>0</v>
      </c>
      <c r="Z334" s="5">
        <f t="shared" si="380"/>
        <v>2.4669011731640609</v>
      </c>
      <c r="AA334" s="5">
        <f t="shared" si="376"/>
        <v>0</v>
      </c>
      <c r="AB334" s="5">
        <f t="shared" si="361"/>
        <v>2.1491697117981845</v>
      </c>
      <c r="AC334" s="32"/>
      <c r="AD334" s="5">
        <f t="shared" si="381"/>
        <v>124199.3964926529</v>
      </c>
      <c r="AE334" s="5">
        <f t="shared" si="363"/>
        <v>-1241.9939649265291</v>
      </c>
      <c r="AF334" s="5">
        <f t="shared" si="363"/>
        <v>-13725.092219396771</v>
      </c>
      <c r="AG334" s="5">
        <f t="shared" si="384"/>
        <v>-27816.906221148904</v>
      </c>
      <c r="AH334" s="5">
        <f t="shared" si="385"/>
        <v>81415.404087180694</v>
      </c>
      <c r="AI334" s="42">
        <f t="shared" si="379"/>
        <v>0</v>
      </c>
      <c r="AJ334" s="42">
        <f t="shared" si="382"/>
        <v>12062.363190975046</v>
      </c>
      <c r="AK334" s="42">
        <f t="shared" si="386"/>
        <v>93477.767278155734</v>
      </c>
    </row>
    <row r="335" spans="1:37" ht="15" x14ac:dyDescent="0.2">
      <c r="I335" s="2">
        <f t="shared" si="366"/>
        <v>20</v>
      </c>
      <c r="J335" s="11">
        <f t="shared" si="356"/>
        <v>348024.99746654509</v>
      </c>
      <c r="K335" s="11">
        <f t="shared" si="367"/>
        <v>3480.2499746654507</v>
      </c>
      <c r="L335" s="24">
        <f t="shared" si="373"/>
        <v>38459.72943327648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 H'!$B$392:$AV$512, 34)</f>
        <v>125.50320550907077</v>
      </c>
      <c r="S335" s="46">
        <f>VLOOKUP(I335, '[1]Lapse Rates'!$A$4:$F$24, 6)</f>
        <v>0</v>
      </c>
      <c r="T335" s="33">
        <f t="shared" si="383"/>
        <v>0.35686918295169856</v>
      </c>
      <c r="U335" s="33">
        <f t="shared" si="374"/>
        <v>4.4788226407841199E-2</v>
      </c>
      <c r="V335" s="39">
        <f t="shared" si="369"/>
        <v>0</v>
      </c>
      <c r="W335" s="32">
        <f t="shared" si="375"/>
        <v>0.31208095654385737</v>
      </c>
      <c r="X335" s="31"/>
      <c r="Y335" s="5">
        <f t="shared" si="380"/>
        <v>0</v>
      </c>
      <c r="Z335" s="5">
        <f t="shared" si="380"/>
        <v>2.1491697117981845</v>
      </c>
      <c r="AA335" s="5">
        <f t="shared" si="376"/>
        <v>0</v>
      </c>
      <c r="AB335" s="5">
        <f t="shared" si="361"/>
        <v>1.8794420237845069</v>
      </c>
      <c r="AC335" s="32"/>
      <c r="AD335" s="5">
        <f>$W335*J335</f>
        <v>108611.97411053293</v>
      </c>
      <c r="AE335" s="5">
        <f t="shared" si="363"/>
        <v>-1086.1197411053292</v>
      </c>
      <c r="AF335" s="5">
        <f t="shared" si="363"/>
        <v>-12002.54914995487</v>
      </c>
      <c r="AG335" s="5">
        <f t="shared" si="384"/>
        <v>-26972.768801367798</v>
      </c>
      <c r="AH335" s="5">
        <f t="shared" si="385"/>
        <v>68550.536418104937</v>
      </c>
      <c r="AI335" s="42">
        <f t="shared" si="379"/>
        <v>0</v>
      </c>
      <c r="AJ335" s="42">
        <f t="shared" si="382"/>
        <v>10548.497147189577</v>
      </c>
      <c r="AK335" s="42">
        <f t="shared" si="386"/>
        <v>79099.033565294521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5188197.7749994192</v>
      </c>
      <c r="AE338" s="21">
        <f t="shared" ref="AE338:AK338" si="387">SUM(AE315:AE335)</f>
        <v>-184198.72910733122</v>
      </c>
      <c r="AF338" s="21">
        <f t="shared" si="387"/>
        <v>-546064.30396319076</v>
      </c>
      <c r="AG338" s="21">
        <f t="shared" si="387"/>
        <v>-404523.10088266601</v>
      </c>
      <c r="AH338" s="21">
        <f t="shared" si="387"/>
        <v>4053411.6410462325</v>
      </c>
      <c r="AI338" s="21">
        <f t="shared" si="387"/>
        <v>0</v>
      </c>
      <c r="AJ338" s="21">
        <f t="shared" si="387"/>
        <v>470416.17785551632</v>
      </c>
      <c r="AK338" s="21">
        <f t="shared" si="387"/>
        <v>4523827.8189017484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2737821.1235162648</v>
      </c>
      <c r="AE340" s="21">
        <f t="shared" ref="AE340:AK340" si="388">AE315+NPV($D$6,AE316:AE335)</f>
        <v>-159999.86658113258</v>
      </c>
      <c r="AF340" s="21">
        <f t="shared" si="388"/>
        <v>-278646.24143159977</v>
      </c>
      <c r="AG340" s="21">
        <f t="shared" si="388"/>
        <v>-148558.0255063225</v>
      </c>
      <c r="AH340" s="21">
        <f t="shared" si="388"/>
        <v>2150616.9899972104</v>
      </c>
      <c r="AI340" s="21">
        <f t="shared" si="388"/>
        <v>0</v>
      </c>
      <c r="AJ340" s="21">
        <f t="shared" si="388"/>
        <v>232403.72048677385</v>
      </c>
      <c r="AK340" s="21">
        <f t="shared" si="388"/>
        <v>2383020.7104839841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3944613.9173153164</v>
      </c>
      <c r="AE342" s="21">
        <f t="shared" ref="AE342:AK342" si="389">AE315+NPV($D$7,AE316:AE335)</f>
        <v>-171882.84124468706</v>
      </c>
      <c r="AF342" s="21">
        <f t="shared" si="389"/>
        <v>-409963.2427245077</v>
      </c>
      <c r="AG342" s="21">
        <f t="shared" si="389"/>
        <v>-267002.23688998091</v>
      </c>
      <c r="AH342" s="21">
        <f t="shared" si="389"/>
        <v>3095765.5964561403</v>
      </c>
      <c r="AI342" s="21">
        <f t="shared" si="389"/>
        <v>0</v>
      </c>
      <c r="AJ342" s="21">
        <f t="shared" si="389"/>
        <v>349626.54104134126</v>
      </c>
      <c r="AK342" s="21">
        <f t="shared" si="389"/>
        <v>3445392.1374974828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316236.57859457965</v>
      </c>
    </row>
    <row r="345" spans="1:39" ht="15" x14ac:dyDescent="0.2">
      <c r="G345" s="58" t="s">
        <v>120</v>
      </c>
      <c r="H345" s="57"/>
      <c r="I345" s="57"/>
      <c r="J345" s="11">
        <f>H$344</f>
        <v>316236.57859457965</v>
      </c>
      <c r="K345" s="11">
        <f>J345*$C$10</f>
        <v>126494.63143783186</v>
      </c>
      <c r="L345" s="24">
        <f>$C$354</f>
        <v>44453.552271569206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316236.57859457965</v>
      </c>
      <c r="AE345" s="5">
        <f>-$W345*K345</f>
        <v>-126494.63143783186</v>
      </c>
      <c r="AF345" s="5">
        <f>-$W345*L345</f>
        <v>-44453.552271569206</v>
      </c>
      <c r="AG345" s="5"/>
      <c r="AH345" s="5">
        <f>SUM(AD345:AG345)</f>
        <v>145288.3948851786</v>
      </c>
      <c r="AI345" s="42">
        <f>Y345-AA345</f>
        <v>0</v>
      </c>
      <c r="AJ345" s="42"/>
      <c r="AK345" s="42">
        <f>SUM(AH345:AJ345)</f>
        <v>145288.3948851786</v>
      </c>
      <c r="AL345" s="6" t="s">
        <v>39</v>
      </c>
      <c r="AM345" s="36">
        <f>AK372</f>
        <v>3129600.0068677892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316236.57859457965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 H'!$B$392:$AV$512, 37)</f>
        <v>17.89357083406804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1.7893570834068041E-2</v>
      </c>
      <c r="V346" s="39">
        <f>MIN(S346*T346,T346-U346)</f>
        <v>1.1402544E-3</v>
      </c>
      <c r="W346" s="32">
        <f>T346-SUM(U346:V346)</f>
        <v>0.98096617476593195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5.9076627846311238</v>
      </c>
      <c r="AC346" s="32"/>
      <c r="AD346" s="5">
        <f t="shared" ref="AD346:AD348" si="398">$W346*J346</f>
        <v>310217.3868249908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-10776.027269829963</v>
      </c>
      <c r="AH346" s="5">
        <f t="shared" ref="AH346:AH354" si="400">SUM(AD346:AG346)</f>
        <v>299441.35955516086</v>
      </c>
      <c r="AI346" s="42">
        <f>-M346*$W345*(N346-N345)/1000</f>
        <v>0</v>
      </c>
      <c r="AJ346" s="42">
        <f>$D$6*SUM(Y346:Z346,AD346:AE346)</f>
        <v>30432.916434180599</v>
      </c>
      <c r="AK346" s="42">
        <f t="shared" ref="AK346" si="401">SUM(AH346:AJ346)</f>
        <v>329874.27598934143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316236.57859457965</v>
      </c>
      <c r="K347" s="11">
        <f t="shared" ref="K347:K365" si="403">J347*$C$11</f>
        <v>3162.3657859457967</v>
      </c>
      <c r="L347" s="24">
        <f>$C$355</f>
        <v>34966.45491373181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 H'!$B$392:$AV$512, 37)</f>
        <v>19.545405512306228</v>
      </c>
      <c r="S347" s="46">
        <f>VLOOKUP(I347, '[1]Lapse Rates'!$A$4:$F$24, 6)</f>
        <v>1.1150343000000001E-3</v>
      </c>
      <c r="T347" s="33">
        <f t="shared" ref="T347:T349" si="404">W346</f>
        <v>0.98096617476593195</v>
      </c>
      <c r="U347" s="33">
        <f>T347*R347/1000</f>
        <v>1.9173381679656001E-2</v>
      </c>
      <c r="V347" s="39">
        <f t="shared" ref="V347:V365" si="405">MIN(S347*T347,T347-U347)</f>
        <v>1.0938109320038087E-3</v>
      </c>
      <c r="W347" s="32">
        <f>T347-SUM(U347:V347)</f>
        <v>0.96069898215427219</v>
      </c>
      <c r="X347" s="32"/>
      <c r="Y347" s="5">
        <f t="shared" ref="Y347:Z362" si="406">AA346</f>
        <v>0</v>
      </c>
      <c r="Z347" s="5">
        <f t="shared" si="406"/>
        <v>5.9076627846311238</v>
      </c>
      <c r="AA347" s="5">
        <f>O347*W347</f>
        <v>0</v>
      </c>
      <c r="AB347" s="5">
        <f t="shared" si="397"/>
        <v>5.7856078732378515</v>
      </c>
      <c r="AC347" s="32"/>
      <c r="AD347" s="5">
        <f t="shared" si="398"/>
        <v>303808.15917576215</v>
      </c>
      <c r="AE347" s="5">
        <f t="shared" si="399"/>
        <v>-3038.0815917576219</v>
      </c>
      <c r="AF347" s="5">
        <f t="shared" si="399"/>
        <v>-33592.237645165398</v>
      </c>
      <c r="AG347" s="5">
        <f t="shared" ref="AG347:AG350" si="407">-U347*M347</f>
        <v>-11546.766475557553</v>
      </c>
      <c r="AH347" s="5">
        <f t="shared" si="400"/>
        <v>255631.07346328159</v>
      </c>
      <c r="AI347" s="42">
        <f>-M347*($W346*N347-$W345*N346)/1000</f>
        <v>0</v>
      </c>
      <c r="AJ347" s="42">
        <f t="shared" ref="AJ347:AJ348" si="408">$D$6*SUM(Y347:Z347,AD347:AE347)</f>
        <v>29506.124152710021</v>
      </c>
      <c r="AK347" s="42">
        <f>SUM(AH347:AJ347)</f>
        <v>285137.19761599158</v>
      </c>
      <c r="AL347" s="48" t="s">
        <v>59</v>
      </c>
      <c r="AM347" s="54">
        <f>AK372/AD372</f>
        <v>0.86832369175416046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316236.57859457965</v>
      </c>
      <c r="K348" s="11">
        <f t="shared" si="403"/>
        <v>3162.3657859457967</v>
      </c>
      <c r="L348" s="24">
        <f t="shared" ref="L348:L365" si="409">$C$355</f>
        <v>34966.45491373181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 H'!$B$392:$AV$512, 37)</f>
        <v>21.29468363000338</v>
      </c>
      <c r="S348" s="46">
        <f>VLOOKUP(I348, '[1]Lapse Rates'!$A$4:$F$24, 6)</f>
        <v>9.1335750000000001E-4</v>
      </c>
      <c r="T348" s="33">
        <f t="shared" si="404"/>
        <v>0.96069898215427219</v>
      </c>
      <c r="U348" s="33">
        <f t="shared" ref="U348:U365" si="410">T348*R348/1000</f>
        <v>2.0457780888641492E-2</v>
      </c>
      <c r="V348" s="39">
        <f t="shared" si="405"/>
        <v>8.7746162059297063E-4</v>
      </c>
      <c r="W348" s="32">
        <f t="shared" ref="W348:W365" si="411">T348-SUM(U348:V348)</f>
        <v>0.93936373964503772</v>
      </c>
      <c r="X348" s="32"/>
      <c r="Y348" s="5">
        <f t="shared" si="406"/>
        <v>0</v>
      </c>
      <c r="Z348" s="5">
        <f t="shared" si="406"/>
        <v>5.7856078732378515</v>
      </c>
      <c r="AA348" s="5">
        <f t="shared" ref="AA348:AA365" si="412">O348*W348</f>
        <v>0</v>
      </c>
      <c r="AB348" s="5">
        <f t="shared" si="397"/>
        <v>5.6571208556269141</v>
      </c>
      <c r="AC348" s="32"/>
      <c r="AD348" s="5">
        <f t="shared" si="398"/>
        <v>297061.17508115625</v>
      </c>
      <c r="AE348" s="5">
        <f t="shared" si="399"/>
        <v>-2970.6117508115626</v>
      </c>
      <c r="AF348" s="5">
        <f>-$W348*L348</f>
        <v>-32846.219849892717</v>
      </c>
      <c r="AG348" s="5">
        <f t="shared" si="407"/>
        <v>-12320.268926785677</v>
      </c>
      <c r="AH348" s="5">
        <f t="shared" si="400"/>
        <v>248924.07455366629</v>
      </c>
      <c r="AI348" s="42">
        <f>-M348*($W347*N348-$W346*N347)/1000</f>
        <v>0</v>
      </c>
      <c r="AJ348" s="42">
        <f t="shared" si="408"/>
        <v>28850.851830839179</v>
      </c>
      <c r="AK348" s="42">
        <f t="shared" ref="AK348:AK355" si="413">SUM(AH348:AJ348)</f>
        <v>277774.92638450547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316236.57859457965</v>
      </c>
      <c r="K349" s="11">
        <f t="shared" si="403"/>
        <v>3162.3657859457967</v>
      </c>
      <c r="L349" s="24">
        <f t="shared" si="409"/>
        <v>34966.45491373181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 H'!$B$392:$AV$512, 37)</f>
        <v>23.139330339472547</v>
      </c>
      <c r="S349" s="46">
        <f>VLOOKUP(I349, '[1]Lapse Rates'!$A$4:$F$24, 6)</f>
        <v>8.7679360000000005E-4</v>
      </c>
      <c r="T349" s="33">
        <f t="shared" si="404"/>
        <v>0.93936373964503772</v>
      </c>
      <c r="U349" s="33">
        <f t="shared" si="410"/>
        <v>2.1736247880568813E-2</v>
      </c>
      <c r="V349" s="39">
        <f t="shared" si="405"/>
        <v>8.2362811499283543E-4</v>
      </c>
      <c r="W349" s="32">
        <f t="shared" si="411"/>
        <v>0.91680386364947608</v>
      </c>
      <c r="X349" s="32"/>
      <c r="Y349" s="5">
        <f>AA348</f>
        <v>0</v>
      </c>
      <c r="Z349" s="5">
        <f t="shared" si="406"/>
        <v>5.6571208556269141</v>
      </c>
      <c r="AA349" s="5">
        <f t="shared" si="412"/>
        <v>0</v>
      </c>
      <c r="AB349" s="5">
        <f t="shared" si="397"/>
        <v>5.5212587400176032</v>
      </c>
      <c r="AC349" s="32"/>
      <c r="AD349" s="5">
        <f>$W349*J349</f>
        <v>289926.91708280181</v>
      </c>
      <c r="AE349" s="5">
        <f t="shared" si="399"/>
        <v>-2899.2691708280186</v>
      </c>
      <c r="AF349" s="5">
        <f t="shared" si="399"/>
        <v>-32057.380963034531</v>
      </c>
      <c r="AG349" s="5">
        <f t="shared" si="407"/>
        <v>-13090.198824867075</v>
      </c>
      <c r="AH349" s="5">
        <f t="shared" si="400"/>
        <v>241880.06812407216</v>
      </c>
      <c r="AI349" s="42">
        <f t="shared" ref="AI349:AI365" si="415">-M349*($W348*N349-$W347*N348)/1000</f>
        <v>0</v>
      </c>
      <c r="AJ349" s="42">
        <f>$D$6*SUM(Y349:Z349,AD349:AE349)</f>
        <v>28157.967223720567</v>
      </c>
      <c r="AK349" s="42">
        <f t="shared" si="413"/>
        <v>270038.03534779273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316236.57859457965</v>
      </c>
      <c r="K350" s="11">
        <f t="shared" si="403"/>
        <v>3162.3657859457967</v>
      </c>
      <c r="L350" s="24">
        <f t="shared" si="409"/>
        <v>34966.45491373181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 H'!$B$392:$AV$512, 37)</f>
        <v>25.20503912661831</v>
      </c>
      <c r="S350" s="46">
        <f>VLOOKUP(I350, '[1]Lapse Rates'!$A$4:$F$24, 6)</f>
        <v>8.7786349999999995E-4</v>
      </c>
      <c r="T350" s="33">
        <f>W349</f>
        <v>0.91680386364947608</v>
      </c>
      <c r="U350" s="33">
        <f t="shared" si="410"/>
        <v>2.3108077254719885E-2</v>
      </c>
      <c r="V350" s="39">
        <f t="shared" si="405"/>
        <v>8.0482864855685183E-4</v>
      </c>
      <c r="W350" s="32">
        <f t="shared" si="411"/>
        <v>0.89289095774619931</v>
      </c>
      <c r="X350" s="32"/>
      <c r="Y350" s="5">
        <f t="shared" ref="Y350:Z365" si="416">AA349</f>
        <v>0</v>
      </c>
      <c r="Z350" s="5">
        <f t="shared" si="406"/>
        <v>5.5212587400176032</v>
      </c>
      <c r="AA350" s="5">
        <f t="shared" si="412"/>
        <v>0</v>
      </c>
      <c r="AB350" s="5">
        <f t="shared" si="397"/>
        <v>5.3772482859253588</v>
      </c>
      <c r="AC350" s="32"/>
      <c r="AD350" s="5">
        <f t="shared" ref="AD350:AD364" si="417">$W350*J350</f>
        <v>282364.78153569548</v>
      </c>
      <c r="AE350" s="5">
        <f t="shared" si="399"/>
        <v>-2823.6478153569547</v>
      </c>
      <c r="AF350" s="5">
        <f t="shared" si="399"/>
        <v>-31221.231416911294</v>
      </c>
      <c r="AG350" s="5">
        <f t="shared" si="407"/>
        <v>-13916.354257032703</v>
      </c>
      <c r="AH350" s="5">
        <f t="shared" si="400"/>
        <v>234403.54804639451</v>
      </c>
      <c r="AI350" s="42">
        <f t="shared" si="415"/>
        <v>0</v>
      </c>
      <c r="AJ350" s="42">
        <f t="shared" ref="AJ350:AJ365" si="418">$D$6*SUM(Y350:Z350,AD350:AE350)</f>
        <v>27423.526853447609</v>
      </c>
      <c r="AK350" s="42">
        <f t="shared" si="413"/>
        <v>261827.07489984212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316236.57859457965</v>
      </c>
      <c r="K351" s="11">
        <f t="shared" si="403"/>
        <v>3162.3657859457967</v>
      </c>
      <c r="L351" s="24">
        <f t="shared" si="409"/>
        <v>34966.45491373181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 H'!$B$392:$AV$512, 37)</f>
        <v>27.521574301423993</v>
      </c>
      <c r="S351" s="46">
        <f>VLOOKUP(I351, '[1]Lapse Rates'!$A$4:$F$24, 6)</f>
        <v>8.7081910000000003E-4</v>
      </c>
      <c r="T351" s="33">
        <f t="shared" ref="T351:T365" si="419">W350</f>
        <v>0.89289095774619931</v>
      </c>
      <c r="U351" s="33">
        <f t="shared" si="410"/>
        <v>2.4573764836681656E-2</v>
      </c>
      <c r="V351" s="39">
        <f t="shared" si="405"/>
        <v>7.7754650022268332E-4</v>
      </c>
      <c r="W351" s="32">
        <f t="shared" si="411"/>
        <v>0.86753964640929493</v>
      </c>
      <c r="X351" s="32"/>
      <c r="Y351" s="5">
        <f t="shared" si="416"/>
        <v>0</v>
      </c>
      <c r="Z351" s="5">
        <f t="shared" si="406"/>
        <v>5.3772482859253588</v>
      </c>
      <c r="AA351" s="5">
        <f t="shared" si="412"/>
        <v>0</v>
      </c>
      <c r="AB351" s="5">
        <f t="shared" si="397"/>
        <v>5.2245753371742323</v>
      </c>
      <c r="AC351" s="32"/>
      <c r="AD351" s="5">
        <f t="shared" si="417"/>
        <v>274347.76957562682</v>
      </c>
      <c r="AE351" s="5">
        <f t="shared" si="399"/>
        <v>-2743.4776957562685</v>
      </c>
      <c r="AF351" s="5">
        <f t="shared" si="399"/>
        <v>-30334.785932045448</v>
      </c>
      <c r="AG351" s="5">
        <f>-U351*M351</f>
        <v>-14799.033823829957</v>
      </c>
      <c r="AH351" s="5">
        <f t="shared" si="400"/>
        <v>226470.47212399516</v>
      </c>
      <c r="AI351" s="42">
        <f t="shared" si="415"/>
        <v>0</v>
      </c>
      <c r="AJ351" s="42">
        <f t="shared" si="418"/>
        <v>26644.908541472156</v>
      </c>
      <c r="AK351" s="42">
        <f t="shared" si="413"/>
        <v>253115.38066546732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316236.57859457965</v>
      </c>
      <c r="K352" s="11">
        <f t="shared" si="403"/>
        <v>3162.3657859457967</v>
      </c>
      <c r="L352" s="24">
        <f t="shared" si="409"/>
        <v>34966.45491373181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 H'!$B$392:$AV$512, 37)</f>
        <v>30.162646525173358</v>
      </c>
      <c r="S352" s="46">
        <f>VLOOKUP(I352, '[1]Lapse Rates'!$A$4:$F$24, 6)</f>
        <v>7.8743759999999998E-4</v>
      </c>
      <c r="T352" s="33">
        <f t="shared" si="419"/>
        <v>0.86753964640929493</v>
      </c>
      <c r="U352" s="33">
        <f t="shared" si="410"/>
        <v>2.6167291701217444E-2</v>
      </c>
      <c r="V352" s="39">
        <f t="shared" si="405"/>
        <v>6.8313333707338379E-4</v>
      </c>
      <c r="W352" s="32">
        <f t="shared" si="411"/>
        <v>0.8406892213710041</v>
      </c>
      <c r="X352" s="32"/>
      <c r="Y352" s="5">
        <f t="shared" si="416"/>
        <v>0</v>
      </c>
      <c r="Z352" s="5">
        <f t="shared" si="406"/>
        <v>5.2245753371742323</v>
      </c>
      <c r="AA352" s="5">
        <f t="shared" si="412"/>
        <v>0</v>
      </c>
      <c r="AB352" s="5">
        <f t="shared" si="397"/>
        <v>5.0628742909703845</v>
      </c>
      <c r="AC352" s="32"/>
      <c r="AD352" s="5">
        <f t="shared" si="417"/>
        <v>265856.68302770751</v>
      </c>
      <c r="AE352" s="5">
        <f t="shared" si="399"/>
        <v>-2658.566830277075</v>
      </c>
      <c r="AF352" s="5">
        <f t="shared" si="399"/>
        <v>-29395.921755529514</v>
      </c>
      <c r="AG352" s="5">
        <f t="shared" ref="AG352:AG365" si="420">-U352*M352</f>
        <v>-15758.70191393248</v>
      </c>
      <c r="AH352" s="5">
        <f t="shared" si="400"/>
        <v>218043.49252796842</v>
      </c>
      <c r="AI352" s="42">
        <f t="shared" si="415"/>
        <v>0</v>
      </c>
      <c r="AJ352" s="42">
        <f t="shared" si="418"/>
        <v>25820.247729808503</v>
      </c>
      <c r="AK352" s="42">
        <f t="shared" si="413"/>
        <v>243863.74025777692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316236.57859457965</v>
      </c>
      <c r="K353" s="11">
        <f t="shared" si="403"/>
        <v>3162.3657859457967</v>
      </c>
      <c r="L353" s="24">
        <f t="shared" si="409"/>
        <v>34966.45491373181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 H'!$B$392:$AV$512, 37)</f>
        <v>33.194406307898475</v>
      </c>
      <c r="S353" s="46">
        <f>VLOOKUP(I353, '[1]Lapse Rates'!$A$4:$F$24, 6)</f>
        <v>7.0183349999999997E-4</v>
      </c>
      <c r="T353" s="33">
        <f t="shared" si="419"/>
        <v>0.8406892213710041</v>
      </c>
      <c r="U353" s="33">
        <f t="shared" si="410"/>
        <v>2.7906179592859917E-2</v>
      </c>
      <c r="V353" s="39">
        <f t="shared" si="405"/>
        <v>5.9002385864708655E-4</v>
      </c>
      <c r="W353" s="32">
        <f t="shared" si="411"/>
        <v>0.81219301791949705</v>
      </c>
      <c r="X353" s="32"/>
      <c r="Y353" s="5">
        <f t="shared" si="416"/>
        <v>0</v>
      </c>
      <c r="Z353" s="5">
        <f t="shared" si="406"/>
        <v>5.0628742909703845</v>
      </c>
      <c r="AA353" s="5">
        <f t="shared" si="412"/>
        <v>0</v>
      </c>
      <c r="AB353" s="5">
        <f t="shared" si="397"/>
        <v>4.8912618898864082</v>
      </c>
      <c r="AC353" s="32"/>
      <c r="AD353" s="5">
        <f t="shared" si="417"/>
        <v>256845.14114526787</v>
      </c>
      <c r="AE353" s="5">
        <f t="shared" si="399"/>
        <v>-2568.4514114526787</v>
      </c>
      <c r="AF353" s="5">
        <f t="shared" si="399"/>
        <v>-28399.510542329866</v>
      </c>
      <c r="AG353" s="5">
        <f t="shared" si="420"/>
        <v>-16805.910630028437</v>
      </c>
      <c r="AH353" s="5">
        <f t="shared" si="400"/>
        <v>209071.26856145691</v>
      </c>
      <c r="AI353" s="42">
        <f t="shared" si="415"/>
        <v>0</v>
      </c>
      <c r="AJ353" s="42">
        <f t="shared" si="418"/>
        <v>24945.039930855219</v>
      </c>
      <c r="AK353" s="42">
        <f t="shared" si="413"/>
        <v>234016.30849231212</v>
      </c>
    </row>
    <row r="354" spans="1:37" ht="15" x14ac:dyDescent="0.2">
      <c r="A354" s="12"/>
      <c r="B354" s="13">
        <v>1</v>
      </c>
      <c r="C354" s="10">
        <f>$H$344*0.14+$B$357</f>
        <v>44453.552271569206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316236.57859457965</v>
      </c>
      <c r="K354" s="11">
        <f t="shared" si="403"/>
        <v>3162.3657859457967</v>
      </c>
      <c r="L354" s="24">
        <f t="shared" si="409"/>
        <v>34966.45491373181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 H'!$B$392:$AV$512, 37)</f>
        <v>36.674644319008408</v>
      </c>
      <c r="S354" s="46">
        <f>VLOOKUP(I354, '[1]Lapse Rates'!$A$4:$F$24, 6)</f>
        <v>6.5742610000000005E-4</v>
      </c>
      <c r="T354" s="33">
        <f t="shared" si="419"/>
        <v>0.81219301791949705</v>
      </c>
      <c r="U354" s="33">
        <f t="shared" si="410"/>
        <v>2.9786890050579575E-2</v>
      </c>
      <c r="V354" s="39">
        <f t="shared" si="405"/>
        <v>5.3395688821804505E-4</v>
      </c>
      <c r="W354" s="32">
        <f t="shared" si="411"/>
        <v>0.78187217098069939</v>
      </c>
      <c r="X354" s="32"/>
      <c r="Y354" s="5">
        <f t="shared" si="416"/>
        <v>0</v>
      </c>
      <c r="Z354" s="5">
        <f t="shared" si="406"/>
        <v>4.8912618898864082</v>
      </c>
      <c r="AA354" s="5">
        <f t="shared" si="412"/>
        <v>0</v>
      </c>
      <c r="AB354" s="5">
        <f t="shared" si="397"/>
        <v>4.7086609565753559</v>
      </c>
      <c r="AC354" s="32"/>
      <c r="AD354" s="5">
        <f t="shared" si="417"/>
        <v>247256.58024925255</v>
      </c>
      <c r="AE354" s="5">
        <f t="shared" si="399"/>
        <v>-2472.5658024925256</v>
      </c>
      <c r="AF354" s="5">
        <f t="shared" si="399"/>
        <v>-27339.298014898235</v>
      </c>
      <c r="AG354" s="5">
        <f t="shared" si="420"/>
        <v>-17938.529008270489</v>
      </c>
      <c r="AH354" s="5">
        <f t="shared" si="400"/>
        <v>199506.18742359133</v>
      </c>
      <c r="AI354" s="42">
        <f t="shared" si="415"/>
        <v>0</v>
      </c>
      <c r="AJ354" s="42">
        <f t="shared" si="418"/>
        <v>24013.79165001856</v>
      </c>
      <c r="AK354" s="42">
        <f t="shared" si="413"/>
        <v>223519.97907360989</v>
      </c>
    </row>
    <row r="355" spans="1:37" ht="15" x14ac:dyDescent="0.2">
      <c r="A355" s="12"/>
      <c r="B355" s="70" t="s">
        <v>49</v>
      </c>
      <c r="C355" s="10">
        <f>$H$344*0.11+$B$357</f>
        <v>34966.45491373181</v>
      </c>
      <c r="D355" s="1"/>
      <c r="E355" s="1"/>
      <c r="F355" s="1"/>
      <c r="I355" s="2">
        <f t="shared" si="402"/>
        <v>10</v>
      </c>
      <c r="J355" s="11">
        <f t="shared" si="392"/>
        <v>316236.57859457965</v>
      </c>
      <c r="K355" s="11">
        <f t="shared" si="403"/>
        <v>3162.3657859457967</v>
      </c>
      <c r="L355" s="24">
        <f t="shared" si="409"/>
        <v>34966.45491373181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 H'!$B$392:$AV$512, 37)</f>
        <v>40.80509040035075</v>
      </c>
      <c r="S355" s="46">
        <f>VLOOKUP(I355, '[1]Lapse Rates'!$A$4:$F$24, 6)</f>
        <v>5.9033320000000003E-4</v>
      </c>
      <c r="T355" s="33">
        <f t="shared" si="419"/>
        <v>0.78187217098069939</v>
      </c>
      <c r="U355" s="33">
        <f t="shared" si="410"/>
        <v>3.1904364618385937E-2</v>
      </c>
      <c r="V355" s="39">
        <f t="shared" si="405"/>
        <v>4.6156510068598341E-4</v>
      </c>
      <c r="W355" s="32">
        <f t="shared" si="411"/>
        <v>0.74950624126162746</v>
      </c>
      <c r="X355" s="32"/>
      <c r="Y355" s="5">
        <f t="shared" si="416"/>
        <v>0</v>
      </c>
      <c r="Z355" s="5">
        <f t="shared" si="406"/>
        <v>4.7086609565753559</v>
      </c>
      <c r="AA355" s="5">
        <f t="shared" si="412"/>
        <v>0</v>
      </c>
      <c r="AB355" s="5">
        <f t="shared" si="397"/>
        <v>4.513743941687486</v>
      </c>
      <c r="AC355" s="32"/>
      <c r="AD355" s="5">
        <f t="shared" si="417"/>
        <v>237021.28937186062</v>
      </c>
      <c r="AE355" s="5">
        <f t="shared" si="399"/>
        <v>-2370.2128937186062</v>
      </c>
      <c r="AF355" s="5">
        <f t="shared" si="399"/>
        <v>-26207.576192635293</v>
      </c>
      <c r="AG355" s="5">
        <f t="shared" si="420"/>
        <v>-19213.733599765943</v>
      </c>
      <c r="AH355" s="5">
        <f>SUM(AD355:AG355)</f>
        <v>189229.76668574076</v>
      </c>
      <c r="AI355" s="42">
        <f t="shared" si="415"/>
        <v>0</v>
      </c>
      <c r="AJ355" s="42">
        <f t="shared" si="418"/>
        <v>23019.732522145572</v>
      </c>
      <c r="AK355" s="42">
        <f t="shared" si="413"/>
        <v>212249.49920788634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316236.57859457965</v>
      </c>
      <c r="K356" s="11">
        <f t="shared" si="403"/>
        <v>3162.3657859457967</v>
      </c>
      <c r="L356" s="24">
        <f t="shared" si="409"/>
        <v>34966.45491373181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 H'!$B$392:$AV$512, 37)</f>
        <v>45.540555484308427</v>
      </c>
      <c r="S356" s="46">
        <f>VLOOKUP(I356, '[1]Lapse Rates'!$A$4:$F$24, 6)</f>
        <v>5.0522920000000001E-4</v>
      </c>
      <c r="T356" s="33">
        <f t="shared" si="419"/>
        <v>0.74950624126162746</v>
      </c>
      <c r="U356" s="33">
        <f t="shared" si="410"/>
        <v>3.4132930566010605E-2</v>
      </c>
      <c r="V356" s="39">
        <f t="shared" si="405"/>
        <v>3.7867243866761903E-4</v>
      </c>
      <c r="W356" s="32">
        <f t="shared" si="411"/>
        <v>0.7149946382569492</v>
      </c>
      <c r="X356" s="31"/>
      <c r="Y356" s="5">
        <f t="shared" si="416"/>
        <v>0</v>
      </c>
      <c r="Z356" s="5">
        <f t="shared" si="406"/>
        <v>4.513743941687486</v>
      </c>
      <c r="AA356" s="5">
        <f t="shared" si="412"/>
        <v>0</v>
      </c>
      <c r="AB356" s="5">
        <f t="shared" si="397"/>
        <v>4.3059050600284428</v>
      </c>
      <c r="AC356" s="32"/>
      <c r="AD356" s="5">
        <f t="shared" si="417"/>
        <v>226107.45811584676</v>
      </c>
      <c r="AE356" s="5">
        <f t="shared" si="399"/>
        <v>-2261.0745811584679</v>
      </c>
      <c r="AF356" s="5">
        <f t="shared" si="399"/>
        <v>-25000.8277821716</v>
      </c>
      <c r="AG356" s="5">
        <f t="shared" si="420"/>
        <v>-20555.840641838</v>
      </c>
      <c r="AH356" s="5">
        <f t="shared" ref="AH356:AH365" si="421">SUM(AD356:AG356)</f>
        <v>178289.71511067869</v>
      </c>
      <c r="AI356" s="42">
        <f t="shared" si="415"/>
        <v>0</v>
      </c>
      <c r="AJ356" s="42">
        <f t="shared" si="418"/>
        <v>21959.773023033606</v>
      </c>
      <c r="AK356" s="42">
        <f t="shared" ref="AK356:AK365" si="422">SUM(AH356:AJ356)</f>
        <v>200249.48813371229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402"/>
        <v>12</v>
      </c>
      <c r="J357" s="11">
        <f t="shared" si="392"/>
        <v>316236.57859457965</v>
      </c>
      <c r="K357" s="11">
        <f t="shared" si="403"/>
        <v>3162.3657859457967</v>
      </c>
      <c r="L357" s="24">
        <f t="shared" si="409"/>
        <v>34966.45491373181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 H'!$B$392:$AV$512, 37)</f>
        <v>50.944883115738335</v>
      </c>
      <c r="S357" s="46">
        <f>VLOOKUP(I357, '[1]Lapse Rates'!$A$4:$F$24, 6)</f>
        <v>4.8306569999999999E-4</v>
      </c>
      <c r="T357" s="33">
        <f t="shared" si="419"/>
        <v>0.7149946382569492</v>
      </c>
      <c r="U357" s="33">
        <f t="shared" si="410"/>
        <v>3.6425318274379892E-2</v>
      </c>
      <c r="V357" s="39">
        <f t="shared" si="405"/>
        <v>3.4538938542583994E-4</v>
      </c>
      <c r="W357" s="32">
        <f t="shared" si="411"/>
        <v>0.67822393059714348</v>
      </c>
      <c r="X357" s="31"/>
      <c r="Y357" s="5">
        <f t="shared" si="416"/>
        <v>0</v>
      </c>
      <c r="Z357" s="5">
        <f t="shared" si="406"/>
        <v>4.3059050600284428</v>
      </c>
      <c r="AA357" s="5">
        <f t="shared" si="412"/>
        <v>0</v>
      </c>
      <c r="AB357" s="5">
        <f t="shared" si="397"/>
        <v>4.0844611949958711</v>
      </c>
      <c r="AC357" s="32"/>
      <c r="AD357" s="5">
        <f t="shared" si="417"/>
        <v>214479.21533300829</v>
      </c>
      <c r="AE357" s="5">
        <f t="shared" si="399"/>
        <v>-2144.7921533300832</v>
      </c>
      <c r="AF357" s="5">
        <f t="shared" si="399"/>
        <v>-23715.086490638991</v>
      </c>
      <c r="AG357" s="5">
        <f t="shared" si="420"/>
        <v>-21936.382999061527</v>
      </c>
      <c r="AH357" s="5">
        <f t="shared" si="421"/>
        <v>166682.9536899777</v>
      </c>
      <c r="AI357" s="42">
        <f t="shared" si="415"/>
        <v>0</v>
      </c>
      <c r="AJ357" s="42">
        <f t="shared" si="418"/>
        <v>20830.429323212822</v>
      </c>
      <c r="AK357" s="42">
        <f t="shared" si="422"/>
        <v>187513.38301319053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316236.57859457965</v>
      </c>
      <c r="K358" s="11">
        <f t="shared" si="403"/>
        <v>3162.3657859457967</v>
      </c>
      <c r="L358" s="24">
        <f t="shared" si="409"/>
        <v>34966.45491373181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 H'!$B$392:$AV$512, 37)</f>
        <v>57.148402545882313</v>
      </c>
      <c r="S358" s="46">
        <f>VLOOKUP(I358, '[1]Lapse Rates'!$A$4:$F$24, 6)</f>
        <v>4.5965829999999999E-4</v>
      </c>
      <c r="T358" s="33">
        <f t="shared" si="419"/>
        <v>0.67822393059714348</v>
      </c>
      <c r="U358" s="33">
        <f t="shared" si="410"/>
        <v>3.8759414202016104E-2</v>
      </c>
      <c r="V358" s="39">
        <f t="shared" si="405"/>
        <v>3.1175125895760094E-4</v>
      </c>
      <c r="W358" s="32">
        <f t="shared" si="411"/>
        <v>0.63915276513616981</v>
      </c>
      <c r="X358" s="31"/>
      <c r="Y358" s="5">
        <f t="shared" si="416"/>
        <v>0</v>
      </c>
      <c r="Z358" s="5">
        <f t="shared" si="406"/>
        <v>4.0844611949958711</v>
      </c>
      <c r="AA358" s="5">
        <f t="shared" si="412"/>
        <v>0</v>
      </c>
      <c r="AB358" s="5">
        <f t="shared" si="397"/>
        <v>3.8491633059519041</v>
      </c>
      <c r="AC358" s="32"/>
      <c r="AD358" s="5">
        <f t="shared" si="417"/>
        <v>202123.48364592728</v>
      </c>
      <c r="AE358" s="5">
        <f t="shared" si="399"/>
        <v>-2021.2348364592729</v>
      </c>
      <c r="AF358" s="5">
        <f t="shared" si="399"/>
        <v>-22348.906345120897</v>
      </c>
      <c r="AG358" s="5">
        <f t="shared" si="420"/>
        <v>-23342.043255465956</v>
      </c>
      <c r="AH358" s="5">
        <f t="shared" si="421"/>
        <v>154411.29920888116</v>
      </c>
      <c r="AI358" s="42">
        <f t="shared" si="415"/>
        <v>0</v>
      </c>
      <c r="AJ358" s="42">
        <f t="shared" si="418"/>
        <v>19630.431293852042</v>
      </c>
      <c r="AK358" s="42">
        <f t="shared" si="422"/>
        <v>174041.7305027332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316236.57859457965</v>
      </c>
      <c r="K359" s="11">
        <f t="shared" si="403"/>
        <v>3162.3657859457967</v>
      </c>
      <c r="L359" s="24">
        <f t="shared" si="409"/>
        <v>34966.45491373181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 H'!$B$392:$AV$512, 37)</f>
        <v>64.027024968800575</v>
      </c>
      <c r="S359" s="46">
        <f>VLOOKUP(I359, '[1]Lapse Rates'!$A$4:$F$24, 6)</f>
        <v>3.6747819999999998E-4</v>
      </c>
      <c r="T359" s="33">
        <f t="shared" si="419"/>
        <v>0.63915276513616981</v>
      </c>
      <c r="U359" s="33">
        <f t="shared" si="410"/>
        <v>4.0923050052251476E-2</v>
      </c>
      <c r="V359" s="39">
        <f t="shared" si="405"/>
        <v>2.3487470765726242E-4</v>
      </c>
      <c r="W359" s="32">
        <f t="shared" si="411"/>
        <v>0.59799484037626105</v>
      </c>
      <c r="X359" s="31"/>
      <c r="Y359" s="5">
        <f t="shared" si="416"/>
        <v>0</v>
      </c>
      <c r="Z359" s="5">
        <f t="shared" si="406"/>
        <v>3.8491633059519041</v>
      </c>
      <c r="AA359" s="5">
        <f t="shared" si="412"/>
        <v>0</v>
      </c>
      <c r="AB359" s="5">
        <f t="shared" si="397"/>
        <v>3.601298347249553</v>
      </c>
      <c r="AC359" s="32"/>
      <c r="AD359" s="5">
        <f t="shared" si="417"/>
        <v>189107.8423378006</v>
      </c>
      <c r="AE359" s="5">
        <f t="shared" si="399"/>
        <v>-1891.0784233780059</v>
      </c>
      <c r="AF359" s="5">
        <f t="shared" si="399"/>
        <v>-20909.759624660783</v>
      </c>
      <c r="AG359" s="5">
        <f t="shared" si="420"/>
        <v>-24645.047509917353</v>
      </c>
      <c r="AH359" s="5">
        <f t="shared" si="421"/>
        <v>141661.95677984448</v>
      </c>
      <c r="AI359" s="42">
        <f t="shared" si="415"/>
        <v>0</v>
      </c>
      <c r="AJ359" s="42">
        <f t="shared" si="418"/>
        <v>18366.342142925172</v>
      </c>
      <c r="AK359" s="42">
        <f t="shared" si="422"/>
        <v>160028.29892276964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316236.57859457965</v>
      </c>
      <c r="K360" s="11">
        <f t="shared" si="403"/>
        <v>3162.3657859457967</v>
      </c>
      <c r="L360" s="24">
        <f t="shared" si="409"/>
        <v>34966.45491373181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 H'!$B$392:$AV$512, 37)</f>
        <v>71.614691587047332</v>
      </c>
      <c r="S360" s="46">
        <f>VLOOKUP(I360, '[1]Lapse Rates'!$A$4:$F$24, 6)</f>
        <v>3.9775519999999998E-4</v>
      </c>
      <c r="T360" s="33">
        <f t="shared" si="419"/>
        <v>0.59799484037626105</v>
      </c>
      <c r="U360" s="33">
        <f t="shared" si="410"/>
        <v>4.2825216064191533E-2</v>
      </c>
      <c r="V360" s="39">
        <f t="shared" si="405"/>
        <v>2.3785555733282776E-4</v>
      </c>
      <c r="W360" s="32">
        <f t="shared" si="411"/>
        <v>0.55493176875473671</v>
      </c>
      <c r="X360" s="31"/>
      <c r="Y360" s="5">
        <f t="shared" si="416"/>
        <v>0</v>
      </c>
      <c r="Z360" s="5">
        <f t="shared" si="406"/>
        <v>3.601298347249553</v>
      </c>
      <c r="AA360" s="5">
        <f t="shared" si="412"/>
        <v>0</v>
      </c>
      <c r="AB360" s="5">
        <f t="shared" si="397"/>
        <v>3.3419600416539632</v>
      </c>
      <c r="AC360" s="32"/>
      <c r="AD360" s="5">
        <f t="shared" si="417"/>
        <v>175489.7239044364</v>
      </c>
      <c r="AE360" s="5">
        <f t="shared" si="399"/>
        <v>-1754.8972390443641</v>
      </c>
      <c r="AF360" s="5">
        <f t="shared" si="399"/>
        <v>-19403.996672359946</v>
      </c>
      <c r="AG360" s="5">
        <f t="shared" si="420"/>
        <v>-25790.587045122003</v>
      </c>
      <c r="AH360" s="5">
        <f t="shared" si="421"/>
        <v>128540.2429479101</v>
      </c>
      <c r="AI360" s="42">
        <f t="shared" si="415"/>
        <v>0</v>
      </c>
      <c r="AJ360" s="42">
        <f t="shared" si="418"/>
        <v>17043.739783242825</v>
      </c>
      <c r="AK360" s="42">
        <f t="shared" si="422"/>
        <v>145583.98273115291</v>
      </c>
    </row>
    <row r="361" spans="1:37" ht="15" x14ac:dyDescent="0.2">
      <c r="I361" s="2">
        <f t="shared" si="402"/>
        <v>16</v>
      </c>
      <c r="J361" s="11">
        <f t="shared" si="392"/>
        <v>316236.57859457965</v>
      </c>
      <c r="K361" s="11">
        <f t="shared" si="403"/>
        <v>3162.3657859457967</v>
      </c>
      <c r="L361" s="24">
        <f t="shared" si="409"/>
        <v>34966.45491373181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 H'!$B$392:$AV$512, 37)</f>
        <v>79.813539868940211</v>
      </c>
      <c r="S361" s="46">
        <f>VLOOKUP(I361, '[1]Lapse Rates'!$A$4:$F$24, 6)</f>
        <v>2.516404E-4</v>
      </c>
      <c r="T361" s="33">
        <f t="shared" si="419"/>
        <v>0.55493176875473671</v>
      </c>
      <c r="U361" s="33">
        <f t="shared" si="410"/>
        <v>4.4291068850047688E-2</v>
      </c>
      <c r="V361" s="39">
        <f t="shared" si="405"/>
        <v>1.3964325226214943E-4</v>
      </c>
      <c r="W361" s="32">
        <f t="shared" si="411"/>
        <v>0.51050105665242684</v>
      </c>
      <c r="X361" s="31"/>
      <c r="Y361" s="5">
        <f t="shared" si="416"/>
        <v>0</v>
      </c>
      <c r="Z361" s="5">
        <f t="shared" si="406"/>
        <v>3.3419600416539632</v>
      </c>
      <c r="AA361" s="5">
        <f t="shared" si="412"/>
        <v>0</v>
      </c>
      <c r="AB361" s="5">
        <f t="shared" si="397"/>
        <v>3.0743854084673434</v>
      </c>
      <c r="AC361" s="32"/>
      <c r="AD361" s="5">
        <f t="shared" si="417"/>
        <v>161439.10752468114</v>
      </c>
      <c r="AE361" s="5">
        <f t="shared" si="399"/>
        <v>-1614.3910752468114</v>
      </c>
      <c r="AF361" s="5">
        <f t="shared" si="399"/>
        <v>-17850.412180849533</v>
      </c>
      <c r="AG361" s="5">
        <f t="shared" si="420"/>
        <v>-26673.366102495369</v>
      </c>
      <c r="AH361" s="5">
        <f t="shared" si="421"/>
        <v>115300.93816608941</v>
      </c>
      <c r="AI361" s="42">
        <f t="shared" si="415"/>
        <v>0</v>
      </c>
      <c r="AJ361" s="42">
        <f t="shared" si="418"/>
        <v>15679.132529969595</v>
      </c>
      <c r="AK361" s="42">
        <f t="shared" si="422"/>
        <v>130980.070696059</v>
      </c>
    </row>
    <row r="362" spans="1:37" ht="15" x14ac:dyDescent="0.2">
      <c r="I362" s="2">
        <f t="shared" si="402"/>
        <v>17</v>
      </c>
      <c r="J362" s="11">
        <f t="shared" si="392"/>
        <v>316236.57859457965</v>
      </c>
      <c r="K362" s="11">
        <f t="shared" si="403"/>
        <v>3162.3657859457967</v>
      </c>
      <c r="L362" s="24">
        <f t="shared" si="409"/>
        <v>34966.45491373181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 H'!$B$392:$AV$512, 37)</f>
        <v>88.739037563350806</v>
      </c>
      <c r="S362" s="46">
        <f>VLOOKUP(I362, '[1]Lapse Rates'!$A$4:$F$24, 6)</f>
        <v>2.7508159999999998E-4</v>
      </c>
      <c r="T362" s="33">
        <f t="shared" si="419"/>
        <v>0.51050105665242684</v>
      </c>
      <c r="U362" s="33">
        <f t="shared" si="410"/>
        <v>4.5301372442409983E-2</v>
      </c>
      <c r="V362" s="39">
        <f t="shared" si="405"/>
        <v>1.4042944746564022E-4</v>
      </c>
      <c r="W362" s="32">
        <f t="shared" si="411"/>
        <v>0.46505925476255122</v>
      </c>
      <c r="X362" s="31"/>
      <c r="Y362" s="5">
        <f t="shared" si="416"/>
        <v>0</v>
      </c>
      <c r="Z362" s="5">
        <f t="shared" si="406"/>
        <v>3.0743854084673434</v>
      </c>
      <c r="AA362" s="5">
        <f t="shared" si="412"/>
        <v>0</v>
      </c>
      <c r="AB362" s="5">
        <f t="shared" si="397"/>
        <v>2.8007216993639648</v>
      </c>
      <c r="AC362" s="32"/>
      <c r="AD362" s="5">
        <f t="shared" si="417"/>
        <v>147068.74756985417</v>
      </c>
      <c r="AE362" s="5">
        <f t="shared" si="399"/>
        <v>-1470.6874756985417</v>
      </c>
      <c r="AF362" s="5">
        <f t="shared" si="399"/>
        <v>-16261.473463868462</v>
      </c>
      <c r="AG362" s="5">
        <f t="shared" si="420"/>
        <v>-27281.800224620121</v>
      </c>
      <c r="AH362" s="5">
        <f t="shared" si="421"/>
        <v>102054.78640566705</v>
      </c>
      <c r="AI362" s="42">
        <f t="shared" si="415"/>
        <v>0</v>
      </c>
      <c r="AJ362" s="42">
        <f t="shared" si="418"/>
        <v>14283.471292445238</v>
      </c>
      <c r="AK362" s="42">
        <f t="shared" si="422"/>
        <v>116338.25769811228</v>
      </c>
    </row>
    <row r="363" spans="1:37" ht="15" x14ac:dyDescent="0.2">
      <c r="I363" s="2">
        <f t="shared" si="402"/>
        <v>18</v>
      </c>
      <c r="J363" s="11">
        <f t="shared" si="392"/>
        <v>316236.57859457965</v>
      </c>
      <c r="K363" s="11">
        <f t="shared" si="403"/>
        <v>3162.3657859457967</v>
      </c>
      <c r="L363" s="24">
        <f t="shared" si="409"/>
        <v>34966.45491373181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 H'!$B$392:$AV$512, 37)</f>
        <v>98.697941385631097</v>
      </c>
      <c r="S363" s="46">
        <f>VLOOKUP(I363, '[1]Lapse Rates'!$A$4:$F$24, 6)</f>
        <v>2.0998619999999999E-4</v>
      </c>
      <c r="T363" s="33">
        <f t="shared" si="419"/>
        <v>0.46505925476255122</v>
      </c>
      <c r="U363" s="33">
        <f t="shared" si="410"/>
        <v>4.5900391067399564E-2</v>
      </c>
      <c r="V363" s="39">
        <f t="shared" si="405"/>
        <v>9.7656025682420032E-5</v>
      </c>
      <c r="W363" s="32">
        <f t="shared" si="411"/>
        <v>0.41906120766946925</v>
      </c>
      <c r="X363" s="31"/>
      <c r="Y363" s="5">
        <f t="shared" si="416"/>
        <v>0</v>
      </c>
      <c r="Z363" s="5">
        <f t="shared" si="416"/>
        <v>2.8007216993639648</v>
      </c>
      <c r="AA363" s="5">
        <f t="shared" si="412"/>
        <v>0</v>
      </c>
      <c r="AB363" s="5">
        <f t="shared" si="397"/>
        <v>2.5237081203357681</v>
      </c>
      <c r="AC363" s="32"/>
      <c r="AD363" s="5">
        <f t="shared" si="417"/>
        <v>132522.48253510558</v>
      </c>
      <c r="AE363" s="5">
        <f t="shared" si="399"/>
        <v>-1325.2248253510559</v>
      </c>
      <c r="AF363" s="5">
        <f t="shared" si="399"/>
        <v>-14653.084824068499</v>
      </c>
      <c r="AG363" s="5">
        <f t="shared" si="420"/>
        <v>-27642.546612128972</v>
      </c>
      <c r="AH363" s="5">
        <f t="shared" si="421"/>
        <v>88901.626273557049</v>
      </c>
      <c r="AI363" s="42">
        <f t="shared" si="415"/>
        <v>0</v>
      </c>
      <c r="AJ363" s="42">
        <f t="shared" si="418"/>
        <v>12870.725732125627</v>
      </c>
      <c r="AK363" s="42">
        <f t="shared" si="422"/>
        <v>101772.35200568268</v>
      </c>
    </row>
    <row r="364" spans="1:37" ht="15" x14ac:dyDescent="0.2">
      <c r="I364" s="2">
        <f t="shared" si="402"/>
        <v>19</v>
      </c>
      <c r="J364" s="11">
        <f t="shared" si="392"/>
        <v>316236.57859457965</v>
      </c>
      <c r="K364" s="11">
        <f t="shared" si="403"/>
        <v>3162.3657859457967</v>
      </c>
      <c r="L364" s="24">
        <f t="shared" si="409"/>
        <v>34966.45491373181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 H'!$B$392:$AV$512, 37)</f>
        <v>109.79313913286893</v>
      </c>
      <c r="S364" s="46">
        <f>VLOOKUP(I364, '[1]Lapse Rates'!$A$4:$F$24, 6)</f>
        <v>1.6037285799999999E-2</v>
      </c>
      <c r="T364" s="33">
        <f t="shared" si="419"/>
        <v>0.41906120766946925</v>
      </c>
      <c r="U364" s="33">
        <f t="shared" si="410"/>
        <v>4.6010045478842118E-2</v>
      </c>
      <c r="V364" s="39">
        <f t="shared" si="405"/>
        <v>6.7206043550884298E-3</v>
      </c>
      <c r="W364" s="32">
        <f t="shared" si="411"/>
        <v>0.36633055783553869</v>
      </c>
      <c r="X364" s="31"/>
      <c r="Y364" s="5">
        <f t="shared" si="416"/>
        <v>0</v>
      </c>
      <c r="Z364" s="5">
        <f t="shared" si="416"/>
        <v>2.5237081203357681</v>
      </c>
      <c r="AA364" s="5">
        <f t="shared" si="412"/>
        <v>0</v>
      </c>
      <c r="AB364" s="5">
        <f t="shared" si="397"/>
        <v>2.2061488551473865</v>
      </c>
      <c r="AC364" s="32"/>
      <c r="AD364" s="5">
        <f t="shared" si="417"/>
        <v>115847.12224455454</v>
      </c>
      <c r="AE364" s="5">
        <f t="shared" si="399"/>
        <v>-1158.4712224455454</v>
      </c>
      <c r="AF364" s="5">
        <f t="shared" si="399"/>
        <v>-12809.280934078586</v>
      </c>
      <c r="AG364" s="5">
        <f t="shared" si="420"/>
        <v>-27708.583678677609</v>
      </c>
      <c r="AH364" s="5">
        <f t="shared" si="421"/>
        <v>74170.786409352804</v>
      </c>
      <c r="AI364" s="42">
        <f t="shared" si="415"/>
        <v>0</v>
      </c>
      <c r="AJ364" s="42">
        <f t="shared" si="418"/>
        <v>11251.204241035499</v>
      </c>
      <c r="AK364" s="42">
        <f t="shared" si="422"/>
        <v>85421.990650388296</v>
      </c>
    </row>
    <row r="365" spans="1:37" ht="15" x14ac:dyDescent="0.2">
      <c r="I365" s="2">
        <f t="shared" si="402"/>
        <v>20</v>
      </c>
      <c r="J365" s="11">
        <f t="shared" si="392"/>
        <v>316236.57859457965</v>
      </c>
      <c r="K365" s="11">
        <f t="shared" si="403"/>
        <v>3162.3657859457967</v>
      </c>
      <c r="L365" s="24">
        <f t="shared" si="409"/>
        <v>34966.45491373181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 H'!$B$392:$AV$512, 37)</f>
        <v>122.20048957462154</v>
      </c>
      <c r="S365" s="46">
        <f>VLOOKUP(I365, '[1]Lapse Rates'!$A$4:$F$24, 6)</f>
        <v>0</v>
      </c>
      <c r="T365" s="33">
        <f t="shared" si="419"/>
        <v>0.36633055783553869</v>
      </c>
      <c r="U365" s="33">
        <f t="shared" si="410"/>
        <v>4.4765773513647043E-2</v>
      </c>
      <c r="V365" s="39">
        <f t="shared" si="405"/>
        <v>0</v>
      </c>
      <c r="W365" s="32">
        <f t="shared" si="411"/>
        <v>0.32156478432189167</v>
      </c>
      <c r="X365" s="31"/>
      <c r="Y365" s="5">
        <f t="shared" si="416"/>
        <v>0</v>
      </c>
      <c r="Z365" s="5">
        <f t="shared" si="416"/>
        <v>2.2061488551473865</v>
      </c>
      <c r="AA365" s="5">
        <f t="shared" si="412"/>
        <v>0</v>
      </c>
      <c r="AB365" s="5">
        <f t="shared" si="397"/>
        <v>1.9365563849738849</v>
      </c>
      <c r="AC365" s="32"/>
      <c r="AD365" s="5">
        <f>$W365*J365</f>
        <v>101690.54719045895</v>
      </c>
      <c r="AE365" s="5">
        <f t="shared" si="399"/>
        <v>-1016.9054719045896</v>
      </c>
      <c r="AF365" s="5">
        <f t="shared" si="399"/>
        <v>-11243.98053283532</v>
      </c>
      <c r="AG365" s="5">
        <f t="shared" si="420"/>
        <v>-26959.247017350146</v>
      </c>
      <c r="AH365" s="5">
        <f t="shared" si="421"/>
        <v>62470.414168368879</v>
      </c>
      <c r="AI365" s="42">
        <f t="shared" si="415"/>
        <v>0</v>
      </c>
      <c r="AJ365" s="42">
        <f t="shared" si="418"/>
        <v>9876.3006757928724</v>
      </c>
      <c r="AK365" s="42">
        <f t="shared" si="422"/>
        <v>72346.714844161746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4746818.1920663752</v>
      </c>
      <c r="AE368" s="21">
        <f t="shared" ref="AE368:AK368" si="423">SUM(AE345:AE365)</f>
        <v>-167698.27370429988</v>
      </c>
      <c r="AF368" s="21">
        <f t="shared" si="423"/>
        <v>-500044.52343466412</v>
      </c>
      <c r="AG368" s="21">
        <f t="shared" si="423"/>
        <v>-398700.96981657733</v>
      </c>
      <c r="AH368" s="21">
        <f t="shared" si="423"/>
        <v>3680374.4251108342</v>
      </c>
      <c r="AI368" s="21">
        <f t="shared" si="423"/>
        <v>0</v>
      </c>
      <c r="AJ368" s="21">
        <f t="shared" si="423"/>
        <v>430606.65690683335</v>
      </c>
      <c r="AK368" s="21">
        <f t="shared" si="423"/>
        <v>4110981.0820176671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2497266.7981962878</v>
      </c>
      <c r="AE370" s="21">
        <f t="shared" ref="AE370:AK370" si="424">AE345+NPV($D$6,AE346:AE365)</f>
        <v>-145479.89596127823</v>
      </c>
      <c r="AF370" s="21">
        <f t="shared" si="424"/>
        <v>-254374.68123604049</v>
      </c>
      <c r="AG370" s="21">
        <f t="shared" si="424"/>
        <v>-146116.11018295423</v>
      </c>
      <c r="AH370" s="21">
        <f t="shared" si="424"/>
        <v>1951296.1108160145</v>
      </c>
      <c r="AI370" s="21">
        <f t="shared" si="424"/>
        <v>0</v>
      </c>
      <c r="AJ370" s="21">
        <f t="shared" si="424"/>
        <v>212100.83203116196</v>
      </c>
      <c r="AK370" s="21">
        <f t="shared" si="424"/>
        <v>2163396.9428471765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3604185.9004738992</v>
      </c>
      <c r="AE372" s="21">
        <f t="shared" ref="AE372:AK372" si="425">AE345+NPV($D$7,AE346:AE365)</f>
        <v>-156380.97751757794</v>
      </c>
      <c r="AF372" s="21">
        <f t="shared" si="425"/>
        <v>-374908.54814140429</v>
      </c>
      <c r="AG372" s="21">
        <f t="shared" si="425"/>
        <v>-262918.75287743052</v>
      </c>
      <c r="AH372" s="21">
        <f t="shared" si="425"/>
        <v>2809977.6219374859</v>
      </c>
      <c r="AI372" s="21">
        <f t="shared" si="425"/>
        <v>0</v>
      </c>
      <c r="AJ372" s="21">
        <f t="shared" si="425"/>
        <v>319622.38493030297</v>
      </c>
      <c r="AK372" s="21">
        <f t="shared" si="425"/>
        <v>3129600.0068677892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330260.15756643581</v>
      </c>
    </row>
    <row r="375" spans="1:39" ht="15" x14ac:dyDescent="0.2">
      <c r="G375" s="58" t="s">
        <v>121</v>
      </c>
      <c r="H375" s="57"/>
      <c r="I375" s="57"/>
      <c r="J375" s="11">
        <f>H$374</f>
        <v>330260.15756643581</v>
      </c>
      <c r="K375" s="11">
        <f>J375*$C$10</f>
        <v>132104.06302657432</v>
      </c>
      <c r="L375" s="24">
        <f>$C$384</f>
        <v>46414.884288156478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330260.15756643581</v>
      </c>
      <c r="AE375" s="5">
        <f>-$W375*K375</f>
        <v>-132104.06302657432</v>
      </c>
      <c r="AF375" s="5">
        <f>-$W375*L375</f>
        <v>-46414.884288156478</v>
      </c>
      <c r="AG375" s="5"/>
      <c r="AH375" s="5">
        <f>SUM(AD375:AG375)</f>
        <v>151741.21025170502</v>
      </c>
      <c r="AI375" s="42">
        <f>Y375-AA375</f>
        <v>0</v>
      </c>
      <c r="AJ375" s="42"/>
      <c r="AK375" s="42">
        <f>SUM(AH375:AJ375)</f>
        <v>151741.21025170502</v>
      </c>
      <c r="AL375" s="6" t="s">
        <v>39</v>
      </c>
      <c r="AM375" s="36">
        <f>AK402</f>
        <v>3299808.9280492757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330260.15756643581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 H'!$B$392:$AV$512, 40)</f>
        <v>17.430006822822751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1.7430006822822752E-2</v>
      </c>
      <c r="V376" s="39">
        <f>MIN(S376*T376,T376-U376)</f>
        <v>1.1402544E-3</v>
      </c>
      <c r="W376" s="32">
        <f>T376-SUM(U376:V376)</f>
        <v>0.98142973877717721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5.9104545015404062</v>
      </c>
      <c r="AC376" s="32"/>
      <c r="AD376" s="5">
        <f t="shared" ref="AD376:AD378" si="434">$W376*J376</f>
        <v>324127.14016893646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-10496.855578901723</v>
      </c>
      <c r="AH376" s="5">
        <f t="shared" ref="AH376:AH384" si="436">SUM(AD376:AG376)</f>
        <v>313630.28459003475</v>
      </c>
      <c r="AI376" s="42">
        <f>-M376*$W375*(N376-N375)/1000</f>
        <v>0</v>
      </c>
      <c r="AJ376" s="42">
        <f>$D$6*SUM(Y376:Z376,AD376:AE376)</f>
        <v>31797.463237221669</v>
      </c>
      <c r="AK376" s="42">
        <f t="shared" ref="AK376" si="437">SUM(AH376:AJ376)</f>
        <v>345427.74782725639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330260.15756643581</v>
      </c>
      <c r="K377" s="11">
        <f t="shared" ref="K377:K395" si="439">J377*$C$11</f>
        <v>3302.6015756643583</v>
      </c>
      <c r="L377" s="24">
        <f>$C$385</f>
        <v>36507.079561163402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 H'!$B$392:$AV$512, 40)</f>
        <v>19.039047856546997</v>
      </c>
      <c r="S377" s="46">
        <f>VLOOKUP(I377, '[1]Lapse Rates'!$A$4:$F$24, 6)</f>
        <v>1.1150343000000001E-3</v>
      </c>
      <c r="T377" s="33">
        <f t="shared" ref="T377:T379" si="440">W376</f>
        <v>0.98142973877717721</v>
      </c>
      <c r="U377" s="33">
        <f>T377*R377/1000</f>
        <v>1.8685487764417093E-2</v>
      </c>
      <c r="V377" s="39">
        <f t="shared" ref="V377:V395" si="441">MIN(S377*T377,T377-U377)</f>
        <v>1.0943278217765927E-3</v>
      </c>
      <c r="W377" s="32">
        <f>T377-SUM(U377:V377)</f>
        <v>0.96164992319098352</v>
      </c>
      <c r="X377" s="32"/>
      <c r="Y377" s="5">
        <f t="shared" ref="Y377:Z392" si="442">AA376</f>
        <v>0</v>
      </c>
      <c r="Z377" s="5">
        <f t="shared" si="442"/>
        <v>5.9104545015404062</v>
      </c>
      <c r="AA377" s="5">
        <f>O377*W377</f>
        <v>0</v>
      </c>
      <c r="AB377" s="5">
        <f t="shared" si="433"/>
        <v>5.7913347159338278</v>
      </c>
      <c r="AC377" s="32"/>
      <c r="AD377" s="5">
        <f t="shared" si="434"/>
        <v>317594.65515680512</v>
      </c>
      <c r="AE377" s="5">
        <f t="shared" si="435"/>
        <v>-3175.9465515680513</v>
      </c>
      <c r="AF377" s="5">
        <f t="shared" si="435"/>
        <v>-35107.030255919912</v>
      </c>
      <c r="AG377" s="5">
        <f t="shared" ref="AG377:AG380" si="443">-U377*M377</f>
        <v>-11252.942610877142</v>
      </c>
      <c r="AH377" s="5">
        <f t="shared" si="436"/>
        <v>268058.73573844001</v>
      </c>
      <c r="AI377" s="42">
        <f>-M377*($W376*N377-$W375*N376)/1000</f>
        <v>0</v>
      </c>
      <c r="AJ377" s="42">
        <f t="shared" ref="AJ377:AJ378" si="444">$D$6*SUM(Y377:Z377,AD377:AE377)</f>
        <v>30845.055129760356</v>
      </c>
      <c r="AK377" s="42">
        <f>SUM(AH377:AJ377)</f>
        <v>298903.79086820036</v>
      </c>
      <c r="AL377" s="48" t="s">
        <v>59</v>
      </c>
      <c r="AM377" s="54">
        <f>AK402/AD402</f>
        <v>0.87269621383826812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330260.15756643581</v>
      </c>
      <c r="K378" s="11">
        <f t="shared" si="439"/>
        <v>3302.6015756643583</v>
      </c>
      <c r="L378" s="24">
        <f t="shared" ref="L378:L395" si="445">$C$385</f>
        <v>36507.079561163402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 H'!$B$392:$AV$512, 40)</f>
        <v>20.743007888293448</v>
      </c>
      <c r="S378" s="46">
        <f>VLOOKUP(I378, '[1]Lapse Rates'!$A$4:$F$24, 6)</f>
        <v>9.1335750000000001E-4</v>
      </c>
      <c r="T378" s="33">
        <f t="shared" si="440"/>
        <v>0.96164992319098352</v>
      </c>
      <c r="U378" s="33">
        <f t="shared" ref="U378:U395" si="446">T378*R378/1000</f>
        <v>1.9947511942527359E-2</v>
      </c>
      <c r="V378" s="39">
        <f t="shared" si="441"/>
        <v>8.7833016972090874E-4</v>
      </c>
      <c r="W378" s="32">
        <f t="shared" ref="W378:W395" si="447">T378-SUM(U378:V378)</f>
        <v>0.94082408107873527</v>
      </c>
      <c r="X378" s="32"/>
      <c r="Y378" s="5">
        <f t="shared" si="442"/>
        <v>0</v>
      </c>
      <c r="Z378" s="5">
        <f t="shared" si="442"/>
        <v>5.7913347159338278</v>
      </c>
      <c r="AA378" s="5">
        <f t="shared" ref="AA378:AA395" si="448">O378*W378</f>
        <v>0</v>
      </c>
      <c r="AB378" s="5">
        <f t="shared" si="433"/>
        <v>5.6659154552396567</v>
      </c>
      <c r="AC378" s="32"/>
      <c r="AD378" s="5">
        <f t="shared" si="434"/>
        <v>310716.70925936027</v>
      </c>
      <c r="AE378" s="5">
        <f t="shared" si="435"/>
        <v>-3107.1670925936032</v>
      </c>
      <c r="AF378" s="5">
        <f>-$W378*L378</f>
        <v>-34346.739580999834</v>
      </c>
      <c r="AG378" s="5">
        <f t="shared" si="443"/>
        <v>-12012.97016963631</v>
      </c>
      <c r="AH378" s="5">
        <f t="shared" si="436"/>
        <v>261249.83241613052</v>
      </c>
      <c r="AI378" s="42">
        <f>-M378*($W377*N378-$W376*N377)/1000</f>
        <v>0</v>
      </c>
      <c r="AJ378" s="42">
        <f t="shared" si="444"/>
        <v>30177.064216495448</v>
      </c>
      <c r="AK378" s="42">
        <f t="shared" ref="AK378:AK385" si="449">SUM(AH378:AJ378)</f>
        <v>291426.89663262595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330260.15756643581</v>
      </c>
      <c r="K379" s="11">
        <f t="shared" si="439"/>
        <v>3302.6015756643583</v>
      </c>
      <c r="L379" s="24">
        <f t="shared" si="445"/>
        <v>36507.079561163402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 H'!$B$392:$AV$512, 40)</f>
        <v>22.539865822905902</v>
      </c>
      <c r="S379" s="46">
        <f>VLOOKUP(I379, '[1]Lapse Rates'!$A$4:$F$24, 6)</f>
        <v>8.7679360000000005E-4</v>
      </c>
      <c r="T379" s="33">
        <f t="shared" si="440"/>
        <v>0.94082408107873527</v>
      </c>
      <c r="U379" s="33">
        <f t="shared" si="446"/>
        <v>2.1206048550473436E-2</v>
      </c>
      <c r="V379" s="39">
        <f t="shared" si="441"/>
        <v>8.2490853301571626E-4</v>
      </c>
      <c r="W379" s="32">
        <f t="shared" si="447"/>
        <v>0.91879312399524615</v>
      </c>
      <c r="X379" s="32"/>
      <c r="Y379" s="5">
        <f>AA378</f>
        <v>0</v>
      </c>
      <c r="Z379" s="5">
        <f t="shared" si="442"/>
        <v>5.6659154552396567</v>
      </c>
      <c r="AA379" s="5">
        <f t="shared" si="448"/>
        <v>0</v>
      </c>
      <c r="AB379" s="5">
        <f t="shared" si="433"/>
        <v>5.5332386427053306</v>
      </c>
      <c r="AC379" s="32"/>
      <c r="AD379" s="5">
        <f>$W379*J379</f>
        <v>303440.76190162776</v>
      </c>
      <c r="AE379" s="5">
        <f t="shared" si="435"/>
        <v>-3034.4076190162782</v>
      </c>
      <c r="AF379" s="5">
        <f t="shared" si="435"/>
        <v>-33542.453677944322</v>
      </c>
      <c r="AG379" s="5">
        <f t="shared" si="443"/>
        <v>-12770.897412503067</v>
      </c>
      <c r="AH379" s="5">
        <f t="shared" si="436"/>
        <v>254093.00319216406</v>
      </c>
      <c r="AI379" s="42">
        <f t="shared" ref="AI379:AI395" si="451">-M379*($W378*N379-$W377*N378)/1000</f>
        <v>0</v>
      </c>
      <c r="AJ379" s="42">
        <f>$D$6*SUM(Y379:Z379,AD379:AE379)</f>
        <v>29470.419181430349</v>
      </c>
      <c r="AK379" s="42">
        <f t="shared" si="449"/>
        <v>283563.42237359443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330260.15756643581</v>
      </c>
      <c r="K380" s="11">
        <f t="shared" si="439"/>
        <v>3302.6015756643583</v>
      </c>
      <c r="L380" s="24">
        <f t="shared" si="445"/>
        <v>36507.079561163402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 H'!$B$392:$AV$512, 40)</f>
        <v>24.552058838363948</v>
      </c>
      <c r="S380" s="46">
        <f>VLOOKUP(I380, '[1]Lapse Rates'!$A$4:$F$24, 6)</f>
        <v>8.7786349999999995E-4</v>
      </c>
      <c r="T380" s="33">
        <f>W379</f>
        <v>0.91879312399524615</v>
      </c>
      <c r="U380" s="33">
        <f t="shared" si="446"/>
        <v>2.2558262840615507E-2</v>
      </c>
      <c r="V380" s="39">
        <f t="shared" si="441"/>
        <v>8.0657494760640069E-4</v>
      </c>
      <c r="W380" s="32">
        <f t="shared" si="447"/>
        <v>0.89542828620702419</v>
      </c>
      <c r="X380" s="32"/>
      <c r="Y380" s="5">
        <f t="shared" ref="Y380:Z395" si="452">AA379</f>
        <v>0</v>
      </c>
      <c r="Z380" s="5">
        <f t="shared" si="442"/>
        <v>5.5332386427053306</v>
      </c>
      <c r="AA380" s="5">
        <f t="shared" si="448"/>
        <v>0</v>
      </c>
      <c r="AB380" s="5">
        <f t="shared" si="433"/>
        <v>5.3925288137416993</v>
      </c>
      <c r="AC380" s="32"/>
      <c r="AD380" s="5">
        <f t="shared" ref="AD380:AD394" si="453">$W380*J380</f>
        <v>295724.28689217538</v>
      </c>
      <c r="AE380" s="5">
        <f t="shared" si="435"/>
        <v>-2957.2428689217541</v>
      </c>
      <c r="AF380" s="5">
        <f t="shared" si="435"/>
        <v>-32689.471685876026</v>
      </c>
      <c r="AG380" s="5">
        <f t="shared" si="443"/>
        <v>-13585.240072241037</v>
      </c>
      <c r="AH380" s="5">
        <f t="shared" si="436"/>
        <v>246492.33226513656</v>
      </c>
      <c r="AI380" s="42">
        <f t="shared" si="451"/>
        <v>0</v>
      </c>
      <c r="AJ380" s="42">
        <f t="shared" ref="AJ380:AJ395" si="454">$D$6*SUM(Y380:Z380,AD380:AE380)</f>
        <v>28720.989829392034</v>
      </c>
      <c r="AK380" s="42">
        <f t="shared" si="449"/>
        <v>275213.32209452859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330260.15756643581</v>
      </c>
      <c r="K381" s="11">
        <f t="shared" si="439"/>
        <v>3302.6015756643583</v>
      </c>
      <c r="L381" s="24">
        <f t="shared" si="445"/>
        <v>36507.079561163402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 H'!$B$392:$AV$512, 40)</f>
        <v>27.093777809692018</v>
      </c>
      <c r="S381" s="46">
        <f>VLOOKUP(I381, '[1]Lapse Rates'!$A$4:$F$24, 6)</f>
        <v>8.7081910000000003E-4</v>
      </c>
      <c r="T381" s="33">
        <f t="shared" ref="T381:T395" si="455">W380</f>
        <v>0.89542828620702419</v>
      </c>
      <c r="U381" s="33">
        <f t="shared" si="446"/>
        <v>2.4260535031006426E-2</v>
      </c>
      <c r="V381" s="39">
        <f t="shared" si="441"/>
        <v>7.797560543093432E-4</v>
      </c>
      <c r="W381" s="32">
        <f t="shared" si="447"/>
        <v>0.87038799512170839</v>
      </c>
      <c r="X381" s="32"/>
      <c r="Y381" s="5">
        <f t="shared" si="452"/>
        <v>0</v>
      </c>
      <c r="Z381" s="5">
        <f t="shared" si="442"/>
        <v>5.3925288137416993</v>
      </c>
      <c r="AA381" s="5">
        <f t="shared" si="448"/>
        <v>0</v>
      </c>
      <c r="AB381" s="5">
        <f t="shared" si="433"/>
        <v>5.2417289191415133</v>
      </c>
      <c r="AC381" s="32"/>
      <c r="AD381" s="5">
        <f t="shared" si="453"/>
        <v>287454.47641282959</v>
      </c>
      <c r="AE381" s="5">
        <f t="shared" si="435"/>
        <v>-2874.5447641282958</v>
      </c>
      <c r="AF381" s="5">
        <f t="shared" si="435"/>
        <v>-31775.323786989713</v>
      </c>
      <c r="AG381" s="5">
        <f>-U381*M381</f>
        <v>-14610.397751187969</v>
      </c>
      <c r="AH381" s="5">
        <f t="shared" si="436"/>
        <v>238194.21011052362</v>
      </c>
      <c r="AI381" s="42">
        <f t="shared" si="451"/>
        <v>0</v>
      </c>
      <c r="AJ381" s="42">
        <f t="shared" si="454"/>
        <v>27917.82030181423</v>
      </c>
      <c r="AK381" s="42">
        <f t="shared" si="449"/>
        <v>266112.03041233786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330260.15756643581</v>
      </c>
      <c r="K382" s="11">
        <f t="shared" si="439"/>
        <v>3302.6015756643583</v>
      </c>
      <c r="L382" s="24">
        <f t="shared" si="445"/>
        <v>36507.079561163402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 H'!$B$392:$AV$512, 40)</f>
        <v>29.693797097320921</v>
      </c>
      <c r="S382" s="46">
        <f>VLOOKUP(I382, '[1]Lapse Rates'!$A$4:$F$24, 6)</f>
        <v>7.8743759999999998E-4</v>
      </c>
      <c r="T382" s="33">
        <f t="shared" si="455"/>
        <v>0.87038799512170839</v>
      </c>
      <c r="U382" s="33">
        <f t="shared" si="446"/>
        <v>2.5845124523087962E-2</v>
      </c>
      <c r="V382" s="39">
        <f t="shared" si="441"/>
        <v>6.8537623394744976E-4</v>
      </c>
      <c r="W382" s="32">
        <f t="shared" si="447"/>
        <v>0.84385749436467294</v>
      </c>
      <c r="X382" s="32"/>
      <c r="Y382" s="5">
        <f t="shared" si="452"/>
        <v>0</v>
      </c>
      <c r="Z382" s="5">
        <f t="shared" si="442"/>
        <v>5.2417289191415133</v>
      </c>
      <c r="AA382" s="5">
        <f t="shared" si="448"/>
        <v>0</v>
      </c>
      <c r="AB382" s="5">
        <f t="shared" si="433"/>
        <v>5.0819545497374259</v>
      </c>
      <c r="AC382" s="32"/>
      <c r="AD382" s="5">
        <f t="shared" si="453"/>
        <v>278692.5090524946</v>
      </c>
      <c r="AE382" s="5">
        <f t="shared" si="435"/>
        <v>-2786.9250905249464</v>
      </c>
      <c r="AF382" s="5">
        <f t="shared" si="435"/>
        <v>-30806.772685055112</v>
      </c>
      <c r="AG382" s="5">
        <f t="shared" ref="AG382:AG395" si="456">-U382*M382</f>
        <v>-15564.68349641474</v>
      </c>
      <c r="AH382" s="5">
        <f t="shared" si="436"/>
        <v>229534.12778049981</v>
      </c>
      <c r="AI382" s="42">
        <f t="shared" si="451"/>
        <v>0</v>
      </c>
      <c r="AJ382" s="42">
        <f t="shared" si="454"/>
        <v>27066.852000276194</v>
      </c>
      <c r="AK382" s="42">
        <f t="shared" si="449"/>
        <v>256600.97978077602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330260.15756643581</v>
      </c>
      <c r="K383" s="11">
        <f t="shared" si="439"/>
        <v>3302.6015756643583</v>
      </c>
      <c r="L383" s="24">
        <f t="shared" si="445"/>
        <v>36507.079561163402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 H'!$B$392:$AV$512, 40)</f>
        <v>32.678431080314553</v>
      </c>
      <c r="S383" s="46">
        <f>VLOOKUP(I383, '[1]Lapse Rates'!$A$4:$F$24, 6)</f>
        <v>7.0183349999999997E-4</v>
      </c>
      <c r="T383" s="33">
        <f t="shared" si="455"/>
        <v>0.84385749436467294</v>
      </c>
      <c r="U383" s="33">
        <f t="shared" si="446"/>
        <v>2.757593897120289E-2</v>
      </c>
      <c r="V383" s="39">
        <f t="shared" si="441"/>
        <v>5.9224745877118864E-4</v>
      </c>
      <c r="W383" s="32">
        <f t="shared" si="447"/>
        <v>0.81568930793469885</v>
      </c>
      <c r="X383" s="32"/>
      <c r="Y383" s="5">
        <f t="shared" si="452"/>
        <v>0</v>
      </c>
      <c r="Z383" s="5">
        <f t="shared" si="442"/>
        <v>5.0819545497374259</v>
      </c>
      <c r="AA383" s="5">
        <f t="shared" si="448"/>
        <v>0</v>
      </c>
      <c r="AB383" s="5">
        <f t="shared" si="433"/>
        <v>4.9123175622820572</v>
      </c>
      <c r="AC383" s="32"/>
      <c r="AD383" s="5">
        <f t="shared" si="453"/>
        <v>269389.67936377064</v>
      </c>
      <c r="AE383" s="5">
        <f t="shared" si="435"/>
        <v>-2693.8967936377062</v>
      </c>
      <c r="AF383" s="5">
        <f t="shared" si="435"/>
        <v>-29778.434461962366</v>
      </c>
      <c r="AG383" s="5">
        <f t="shared" si="456"/>
        <v>-16607.030150688544</v>
      </c>
      <c r="AH383" s="5">
        <f t="shared" si="436"/>
        <v>220310.31795748201</v>
      </c>
      <c r="AI383" s="42">
        <f t="shared" si="451"/>
        <v>0</v>
      </c>
      <c r="AJ383" s="42">
        <f t="shared" si="454"/>
        <v>26163.354809871373</v>
      </c>
      <c r="AK383" s="42">
        <f t="shared" si="449"/>
        <v>246473.67276735339</v>
      </c>
    </row>
    <row r="384" spans="1:39" ht="15" x14ac:dyDescent="0.2">
      <c r="A384" s="12"/>
      <c r="B384" s="13">
        <v>1</v>
      </c>
      <c r="C384" s="10">
        <f>$H$374*0.14+$B$387</f>
        <v>46414.884288156478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330260.15756643581</v>
      </c>
      <c r="K384" s="11">
        <f t="shared" si="439"/>
        <v>3302.6015756643583</v>
      </c>
      <c r="L384" s="24">
        <f t="shared" si="445"/>
        <v>36507.079561163402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 H'!$B$392:$AV$512, 40)</f>
        <v>36.10457212752123</v>
      </c>
      <c r="S384" s="46">
        <f>VLOOKUP(I384, '[1]Lapse Rates'!$A$4:$F$24, 6)</f>
        <v>6.5742610000000005E-4</v>
      </c>
      <c r="T384" s="33">
        <f t="shared" si="455"/>
        <v>0.81568930793469885</v>
      </c>
      <c r="U384" s="33">
        <f t="shared" si="446"/>
        <v>2.945011345197621E-2</v>
      </c>
      <c r="V384" s="39">
        <f t="shared" si="441"/>
        <v>5.3625544052720816E-4</v>
      </c>
      <c r="W384" s="32">
        <f t="shared" si="447"/>
        <v>0.78570293904219546</v>
      </c>
      <c r="X384" s="32"/>
      <c r="Y384" s="5">
        <f t="shared" si="452"/>
        <v>0</v>
      </c>
      <c r="Z384" s="5">
        <f t="shared" si="442"/>
        <v>4.9123175622820572</v>
      </c>
      <c r="AA384" s="5">
        <f t="shared" si="448"/>
        <v>0</v>
      </c>
      <c r="AB384" s="5">
        <f t="shared" si="433"/>
        <v>4.7317309527644236</v>
      </c>
      <c r="AC384" s="32"/>
      <c r="AD384" s="5">
        <f t="shared" si="453"/>
        <v>259486.37644848719</v>
      </c>
      <c r="AE384" s="5">
        <f t="shared" si="435"/>
        <v>-2594.8637644848718</v>
      </c>
      <c r="AF384" s="5">
        <f t="shared" si="435"/>
        <v>-28683.719707053348</v>
      </c>
      <c r="AG384" s="5">
        <f t="shared" si="456"/>
        <v>-17735.712374070183</v>
      </c>
      <c r="AH384" s="5">
        <f t="shared" si="436"/>
        <v>210472.08060287876</v>
      </c>
      <c r="AI384" s="42">
        <f t="shared" si="451"/>
        <v>0</v>
      </c>
      <c r="AJ384" s="42">
        <f t="shared" si="454"/>
        <v>25201.539292653491</v>
      </c>
      <c r="AK384" s="42">
        <f t="shared" si="449"/>
        <v>235673.61989553226</v>
      </c>
    </row>
    <row r="385" spans="1:37" ht="15" x14ac:dyDescent="0.2">
      <c r="A385" s="12"/>
      <c r="B385" s="70" t="s">
        <v>49</v>
      </c>
      <c r="C385" s="10">
        <f>$H$374*0.11+$B$387</f>
        <v>36507.079561163402</v>
      </c>
      <c r="D385" s="1"/>
      <c r="E385" s="1"/>
      <c r="F385" s="1"/>
      <c r="I385" s="2">
        <f t="shared" si="438"/>
        <v>10</v>
      </c>
      <c r="J385" s="11">
        <f t="shared" si="428"/>
        <v>330260.15756643581</v>
      </c>
      <c r="K385" s="11">
        <f t="shared" si="439"/>
        <v>3302.6015756643583</v>
      </c>
      <c r="L385" s="24">
        <f t="shared" si="445"/>
        <v>36507.079561163402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 H'!$B$392:$AV$512, 40)</f>
        <v>40.170814383764984</v>
      </c>
      <c r="S385" s="46">
        <f>VLOOKUP(I385, '[1]Lapse Rates'!$A$4:$F$24, 6)</f>
        <v>5.9033320000000003E-4</v>
      </c>
      <c r="T385" s="33">
        <f t="shared" si="455"/>
        <v>0.78570293904219546</v>
      </c>
      <c r="U385" s="33">
        <f t="shared" si="446"/>
        <v>3.1562326925042648E-2</v>
      </c>
      <c r="V385" s="39">
        <f t="shared" si="441"/>
        <v>4.6382653025418418E-4</v>
      </c>
      <c r="W385" s="32">
        <f t="shared" si="447"/>
        <v>0.75367678558689866</v>
      </c>
      <c r="X385" s="32"/>
      <c r="Y385" s="5">
        <f t="shared" si="452"/>
        <v>0</v>
      </c>
      <c r="Z385" s="5">
        <f t="shared" si="442"/>
        <v>4.7317309527644236</v>
      </c>
      <c r="AA385" s="5">
        <f t="shared" si="448"/>
        <v>0</v>
      </c>
      <c r="AB385" s="5">
        <f t="shared" si="433"/>
        <v>4.538860169072124</v>
      </c>
      <c r="AC385" s="32"/>
      <c r="AD385" s="5">
        <f t="shared" si="453"/>
        <v>248909.413962094</v>
      </c>
      <c r="AE385" s="5">
        <f t="shared" si="435"/>
        <v>-2489.09413962094</v>
      </c>
      <c r="AF385" s="5">
        <f t="shared" si="435"/>
        <v>-27514.538374822801</v>
      </c>
      <c r="AG385" s="5">
        <f t="shared" si="456"/>
        <v>-19007.748581741511</v>
      </c>
      <c r="AH385" s="5">
        <f>SUM(AD385:AG385)</f>
        <v>199898.03286590875</v>
      </c>
      <c r="AI385" s="42">
        <f t="shared" si="451"/>
        <v>0</v>
      </c>
      <c r="AJ385" s="42">
        <f t="shared" si="454"/>
        <v>24174.297557391073</v>
      </c>
      <c r="AK385" s="42">
        <f t="shared" si="449"/>
        <v>224072.33042329983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330260.15756643581</v>
      </c>
      <c r="K386" s="11">
        <f t="shared" si="439"/>
        <v>3302.6015756643583</v>
      </c>
      <c r="L386" s="24">
        <f t="shared" si="445"/>
        <v>36507.079561163402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 H'!$B$392:$AV$512, 40)</f>
        <v>44.832671202168925</v>
      </c>
      <c r="S386" s="46">
        <f>VLOOKUP(I386, '[1]Lapse Rates'!$A$4:$F$24, 6)</f>
        <v>5.0522920000000001E-4</v>
      </c>
      <c r="T386" s="33">
        <f t="shared" si="455"/>
        <v>0.75367678558689866</v>
      </c>
      <c r="U386" s="33">
        <f t="shared" si="446"/>
        <v>3.3789343520924997E-2</v>
      </c>
      <c r="V386" s="39">
        <f t="shared" si="441"/>
        <v>3.8077951944064033E-4</v>
      </c>
      <c r="W386" s="32">
        <f t="shared" si="447"/>
        <v>0.71950666254653306</v>
      </c>
      <c r="X386" s="31"/>
      <c r="Y386" s="5">
        <f t="shared" si="452"/>
        <v>0</v>
      </c>
      <c r="Z386" s="5">
        <f t="shared" si="442"/>
        <v>4.538860169072124</v>
      </c>
      <c r="AA386" s="5">
        <f t="shared" si="448"/>
        <v>0</v>
      </c>
      <c r="AB386" s="5">
        <f t="shared" si="433"/>
        <v>4.3330777787873602</v>
      </c>
      <c r="AC386" s="32"/>
      <c r="AD386" s="5">
        <f t="shared" si="453"/>
        <v>237624.38374271838</v>
      </c>
      <c r="AE386" s="5">
        <f t="shared" si="435"/>
        <v>-2376.2438374271837</v>
      </c>
      <c r="AF386" s="5">
        <f t="shared" si="435"/>
        <v>-26267.086974373429</v>
      </c>
      <c r="AG386" s="5">
        <f t="shared" si="456"/>
        <v>-20348.922559263141</v>
      </c>
      <c r="AH386" s="5">
        <f t="shared" ref="AH386:AH395" si="457">SUM(AD386:AG386)</f>
        <v>188632.13037165464</v>
      </c>
      <c r="AI386" s="42">
        <f t="shared" si="451"/>
        <v>0</v>
      </c>
      <c r="AJ386" s="42">
        <f t="shared" si="454"/>
        <v>23078.287786891655</v>
      </c>
      <c r="AK386" s="42">
        <f t="shared" ref="AK386:AK395" si="458">SUM(AH386:AJ386)</f>
        <v>211710.41815854629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438"/>
        <v>12</v>
      </c>
      <c r="J387" s="11">
        <f t="shared" si="428"/>
        <v>330260.15756643581</v>
      </c>
      <c r="K387" s="11">
        <f t="shared" si="439"/>
        <v>3302.6015756643583</v>
      </c>
      <c r="L387" s="24">
        <f t="shared" si="445"/>
        <v>36507.079561163402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 H'!$B$392:$AV$512, 40)</f>
        <v>50.152993740882302</v>
      </c>
      <c r="S387" s="46">
        <f>VLOOKUP(I387, '[1]Lapse Rates'!$A$4:$F$24, 6)</f>
        <v>4.8306569999999999E-4</v>
      </c>
      <c r="T387" s="33">
        <f t="shared" si="455"/>
        <v>0.71950666254653306</v>
      </c>
      <c r="U387" s="33">
        <f t="shared" si="446"/>
        <v>3.6085413143219384E-2</v>
      </c>
      <c r="V387" s="39">
        <f t="shared" si="441"/>
        <v>3.4756898959770476E-4</v>
      </c>
      <c r="W387" s="32">
        <f t="shared" si="447"/>
        <v>0.68307368041371597</v>
      </c>
      <c r="X387" s="31"/>
      <c r="Y387" s="5">
        <f t="shared" si="452"/>
        <v>0</v>
      </c>
      <c r="Z387" s="5">
        <f t="shared" si="442"/>
        <v>4.3330777787873602</v>
      </c>
      <c r="AA387" s="5">
        <f t="shared" si="448"/>
        <v>0</v>
      </c>
      <c r="AB387" s="5">
        <f t="shared" si="433"/>
        <v>4.1136677948187179</v>
      </c>
      <c r="AC387" s="32"/>
      <c r="AD387" s="5">
        <f t="shared" si="453"/>
        <v>225592.02132291906</v>
      </c>
      <c r="AE387" s="5">
        <f t="shared" si="435"/>
        <v>-2255.9202132291907</v>
      </c>
      <c r="AF387" s="5">
        <f t="shared" si="435"/>
        <v>-24937.025197000232</v>
      </c>
      <c r="AG387" s="5">
        <f t="shared" si="456"/>
        <v>-21731.682271827867</v>
      </c>
      <c r="AH387" s="5">
        <f t="shared" si="457"/>
        <v>176667.39364086176</v>
      </c>
      <c r="AI387" s="42">
        <f t="shared" si="451"/>
        <v>0</v>
      </c>
      <c r="AJ387" s="42">
        <f t="shared" si="454"/>
        <v>21909.696593790675</v>
      </c>
      <c r="AK387" s="42">
        <f t="shared" si="458"/>
        <v>198577.09023465242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330260.15756643581</v>
      </c>
      <c r="K388" s="11">
        <f t="shared" si="439"/>
        <v>3302.6015756643583</v>
      </c>
      <c r="L388" s="24">
        <f t="shared" si="445"/>
        <v>36507.079561163402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 H'!$B$392:$AV$512, 40)</f>
        <v>56.260085407863421</v>
      </c>
      <c r="S388" s="46">
        <f>VLOOKUP(I388, '[1]Lapse Rates'!$A$4:$F$24, 6)</f>
        <v>4.5965829999999999E-4</v>
      </c>
      <c r="T388" s="33">
        <f t="shared" si="455"/>
        <v>0.68307368041371597</v>
      </c>
      <c r="U388" s="33">
        <f t="shared" si="446"/>
        <v>3.842978359993926E-2</v>
      </c>
      <c r="V388" s="39">
        <f t="shared" si="441"/>
        <v>3.1398048671371198E-4</v>
      </c>
      <c r="W388" s="32">
        <f t="shared" si="447"/>
        <v>0.64432991632706305</v>
      </c>
      <c r="X388" s="31"/>
      <c r="Y388" s="5">
        <f t="shared" si="452"/>
        <v>0</v>
      </c>
      <c r="Z388" s="5">
        <f t="shared" si="442"/>
        <v>4.1136677948187179</v>
      </c>
      <c r="AA388" s="5">
        <f t="shared" si="448"/>
        <v>0</v>
      </c>
      <c r="AB388" s="5">
        <f t="shared" si="433"/>
        <v>3.8803416117973084</v>
      </c>
      <c r="AC388" s="32"/>
      <c r="AD388" s="5">
        <f t="shared" si="453"/>
        <v>212796.49969094424</v>
      </c>
      <c r="AE388" s="5">
        <f t="shared" si="435"/>
        <v>-2127.9649969094426</v>
      </c>
      <c r="AF388" s="5">
        <f t="shared" si="435"/>
        <v>-23522.603518989847</v>
      </c>
      <c r="AG388" s="5">
        <f t="shared" si="456"/>
        <v>-23143.53014760782</v>
      </c>
      <c r="AH388" s="5">
        <f t="shared" si="457"/>
        <v>164002.40102743715</v>
      </c>
      <c r="AI388" s="42">
        <f t="shared" si="451"/>
        <v>0</v>
      </c>
      <c r="AJ388" s="42">
        <f t="shared" si="454"/>
        <v>20666.986804295488</v>
      </c>
      <c r="AK388" s="42">
        <f t="shared" si="458"/>
        <v>184669.38783173263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330260.15756643581</v>
      </c>
      <c r="K389" s="11">
        <f t="shared" si="439"/>
        <v>3302.6015756643583</v>
      </c>
      <c r="L389" s="24">
        <f t="shared" si="445"/>
        <v>36507.079561163402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 H'!$B$392:$AV$512, 40)</f>
        <v>63.031786238715583</v>
      </c>
      <c r="S389" s="46">
        <f>VLOOKUP(I389, '[1]Lapse Rates'!$A$4:$F$24, 6)</f>
        <v>3.6747819999999998E-4</v>
      </c>
      <c r="T389" s="33">
        <f t="shared" si="455"/>
        <v>0.64432991632706305</v>
      </c>
      <c r="U389" s="33">
        <f t="shared" si="446"/>
        <v>4.0613265553136935E-2</v>
      </c>
      <c r="V389" s="39">
        <f t="shared" si="441"/>
        <v>2.3677719785801974E-4</v>
      </c>
      <c r="W389" s="32">
        <f t="shared" si="447"/>
        <v>0.60347987357606814</v>
      </c>
      <c r="X389" s="31"/>
      <c r="Y389" s="5">
        <f t="shared" si="452"/>
        <v>0</v>
      </c>
      <c r="Z389" s="5">
        <f t="shared" si="442"/>
        <v>3.8803416117973084</v>
      </c>
      <c r="AA389" s="5">
        <f t="shared" si="448"/>
        <v>0</v>
      </c>
      <c r="AB389" s="5">
        <f t="shared" si="433"/>
        <v>3.6343308078384196</v>
      </c>
      <c r="AC389" s="32"/>
      <c r="AD389" s="5">
        <f t="shared" si="453"/>
        <v>199305.35813540503</v>
      </c>
      <c r="AE389" s="5">
        <f t="shared" si="435"/>
        <v>-1993.0535813540503</v>
      </c>
      <c r="AF389" s="5">
        <f t="shared" si="435"/>
        <v>-22031.28775820235</v>
      </c>
      <c r="AG389" s="5">
        <f t="shared" si="456"/>
        <v>-24458.486300800105</v>
      </c>
      <c r="AH389" s="5">
        <f t="shared" si="457"/>
        <v>150822.5304950485</v>
      </c>
      <c r="AI389" s="42">
        <f t="shared" si="451"/>
        <v>0</v>
      </c>
      <c r="AJ389" s="42">
        <f t="shared" si="454"/>
        <v>19356.717738264517</v>
      </c>
      <c r="AK389" s="42">
        <f t="shared" si="458"/>
        <v>170179.24823331303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330260.15756643581</v>
      </c>
      <c r="K390" s="11">
        <f t="shared" si="439"/>
        <v>3302.6015756643583</v>
      </c>
      <c r="L390" s="24">
        <f t="shared" si="445"/>
        <v>36507.079561163402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 H'!$B$392:$AV$512, 40)</f>
        <v>70.501509852533644</v>
      </c>
      <c r="S390" s="46">
        <f>VLOOKUP(I390, '[1]Lapse Rates'!$A$4:$F$24, 6)</f>
        <v>3.9775519999999998E-4</v>
      </c>
      <c r="T390" s="33">
        <f t="shared" si="455"/>
        <v>0.60347987357606814</v>
      </c>
      <c r="U390" s="33">
        <f t="shared" si="446"/>
        <v>4.2546242252728926E-2</v>
      </c>
      <c r="V390" s="39">
        <f t="shared" si="441"/>
        <v>2.4003725781022368E-4</v>
      </c>
      <c r="W390" s="32">
        <f t="shared" si="447"/>
        <v>0.56069359406552899</v>
      </c>
      <c r="X390" s="31"/>
      <c r="Y390" s="5">
        <f t="shared" si="452"/>
        <v>0</v>
      </c>
      <c r="Z390" s="5">
        <f t="shared" si="442"/>
        <v>3.6343308078384196</v>
      </c>
      <c r="AA390" s="5">
        <f t="shared" si="448"/>
        <v>0</v>
      </c>
      <c r="AB390" s="5">
        <f t="shared" si="433"/>
        <v>3.3766594246048944</v>
      </c>
      <c r="AC390" s="32"/>
      <c r="AD390" s="5">
        <f t="shared" si="453"/>
        <v>185174.7547225728</v>
      </c>
      <c r="AE390" s="5">
        <f t="shared" si="435"/>
        <v>-1851.7475472257281</v>
      </c>
      <c r="AF390" s="5">
        <f t="shared" si="435"/>
        <v>-20469.285647984922</v>
      </c>
      <c r="AG390" s="5">
        <f t="shared" si="456"/>
        <v>-25622.580925618688</v>
      </c>
      <c r="AH390" s="5">
        <f t="shared" si="457"/>
        <v>137231.14060174348</v>
      </c>
      <c r="AI390" s="42">
        <f t="shared" si="451"/>
        <v>0</v>
      </c>
      <c r="AJ390" s="42">
        <f t="shared" si="454"/>
        <v>17984.343531753799</v>
      </c>
      <c r="AK390" s="42">
        <f t="shared" si="458"/>
        <v>155215.48413349729</v>
      </c>
    </row>
    <row r="391" spans="1:37" ht="15" x14ac:dyDescent="0.2">
      <c r="I391" s="2">
        <f t="shared" si="438"/>
        <v>16</v>
      </c>
      <c r="J391" s="11">
        <f t="shared" si="428"/>
        <v>330260.15756643581</v>
      </c>
      <c r="K391" s="11">
        <f t="shared" si="439"/>
        <v>3302.6015756643583</v>
      </c>
      <c r="L391" s="24">
        <f t="shared" si="445"/>
        <v>36507.079561163402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 H'!$B$392:$AV$512, 40)</f>
        <v>78.572914896884143</v>
      </c>
      <c r="S391" s="46">
        <f>VLOOKUP(I391, '[1]Lapse Rates'!$A$4:$F$24, 6)</f>
        <v>2.516404E-4</v>
      </c>
      <c r="T391" s="33">
        <f t="shared" si="455"/>
        <v>0.56069359406552899</v>
      </c>
      <c r="U391" s="33">
        <f t="shared" si="446"/>
        <v>4.4055330049738911E-2</v>
      </c>
      <c r="V391" s="39">
        <f t="shared" si="441"/>
        <v>1.4109316028808734E-4</v>
      </c>
      <c r="W391" s="32">
        <f t="shared" si="447"/>
        <v>0.51649717085550195</v>
      </c>
      <c r="X391" s="31"/>
      <c r="Y391" s="5">
        <f t="shared" si="452"/>
        <v>0</v>
      </c>
      <c r="Z391" s="5">
        <f t="shared" si="442"/>
        <v>3.3766594246048944</v>
      </c>
      <c r="AA391" s="5">
        <f t="shared" si="448"/>
        <v>0</v>
      </c>
      <c r="AB391" s="5">
        <f t="shared" si="433"/>
        <v>3.110495747071381</v>
      </c>
      <c r="AC391" s="32"/>
      <c r="AD391" s="5">
        <f t="shared" si="453"/>
        <v>170578.4370293564</v>
      </c>
      <c r="AE391" s="5">
        <f t="shared" si="435"/>
        <v>-1705.7843702935641</v>
      </c>
      <c r="AF391" s="5">
        <f t="shared" si="435"/>
        <v>-18855.803309537616</v>
      </c>
      <c r="AG391" s="5">
        <f t="shared" si="456"/>
        <v>-26531.397360524214</v>
      </c>
      <c r="AH391" s="5">
        <f t="shared" si="457"/>
        <v>123485.45198900101</v>
      </c>
      <c r="AI391" s="42">
        <f t="shared" si="451"/>
        <v>0</v>
      </c>
      <c r="AJ391" s="42">
        <f t="shared" si="454"/>
        <v>16566.738476143619</v>
      </c>
      <c r="AK391" s="42">
        <f t="shared" si="458"/>
        <v>140052.19046514464</v>
      </c>
    </row>
    <row r="392" spans="1:37" ht="15" x14ac:dyDescent="0.2">
      <c r="I392" s="2">
        <f t="shared" si="438"/>
        <v>17</v>
      </c>
      <c r="J392" s="11">
        <f t="shared" si="428"/>
        <v>330260.15756643581</v>
      </c>
      <c r="K392" s="11">
        <f t="shared" si="439"/>
        <v>3302.6015756643583</v>
      </c>
      <c r="L392" s="24">
        <f t="shared" si="445"/>
        <v>36507.079561163402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 H'!$B$392:$AV$512, 40)</f>
        <v>87.359674285164004</v>
      </c>
      <c r="S392" s="46">
        <f>VLOOKUP(I392, '[1]Lapse Rates'!$A$4:$F$24, 6)</f>
        <v>2.7508159999999998E-4</v>
      </c>
      <c r="T392" s="33">
        <f t="shared" si="455"/>
        <v>0.51649717085550195</v>
      </c>
      <c r="U392" s="33">
        <f t="shared" si="446"/>
        <v>4.5121024615145354E-2</v>
      </c>
      <c r="V392" s="39">
        <f t="shared" si="441"/>
        <v>1.4207886815440483E-4</v>
      </c>
      <c r="W392" s="32">
        <f t="shared" si="447"/>
        <v>0.47123406737220219</v>
      </c>
      <c r="X392" s="31"/>
      <c r="Y392" s="5">
        <f t="shared" si="452"/>
        <v>0</v>
      </c>
      <c r="Z392" s="5">
        <f t="shared" si="442"/>
        <v>3.110495747071381</v>
      </c>
      <c r="AA392" s="5">
        <f t="shared" si="448"/>
        <v>0</v>
      </c>
      <c r="AB392" s="5">
        <f t="shared" si="433"/>
        <v>2.8379082115949394</v>
      </c>
      <c r="AC392" s="32"/>
      <c r="AD392" s="5">
        <f t="shared" si="453"/>
        <v>155629.83734101593</v>
      </c>
      <c r="AE392" s="5">
        <f t="shared" si="435"/>
        <v>-1556.2983734101592</v>
      </c>
      <c r="AF392" s="5">
        <f t="shared" si="435"/>
        <v>-17203.37958948762</v>
      </c>
      <c r="AG392" s="5">
        <f t="shared" si="456"/>
        <v>-27173.189532954373</v>
      </c>
      <c r="AH392" s="5">
        <f t="shared" si="457"/>
        <v>109696.96984516377</v>
      </c>
      <c r="AI392" s="42">
        <f t="shared" si="451"/>
        <v>0</v>
      </c>
      <c r="AJ392" s="42">
        <f t="shared" si="454"/>
        <v>15114.919312354914</v>
      </c>
      <c r="AK392" s="42">
        <f t="shared" si="458"/>
        <v>124811.88915751869</v>
      </c>
    </row>
    <row r="393" spans="1:37" ht="15" x14ac:dyDescent="0.2">
      <c r="I393" s="2">
        <f t="shared" si="438"/>
        <v>18</v>
      </c>
      <c r="J393" s="11">
        <f t="shared" si="428"/>
        <v>330260.15756643581</v>
      </c>
      <c r="K393" s="11">
        <f t="shared" si="439"/>
        <v>3302.6015756643583</v>
      </c>
      <c r="L393" s="24">
        <f t="shared" si="445"/>
        <v>36507.079561163402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 H'!$B$392:$AV$512, 40)</f>
        <v>97.163776493626472</v>
      </c>
      <c r="S393" s="46">
        <f>VLOOKUP(I393, '[1]Lapse Rates'!$A$4:$F$24, 6)</f>
        <v>2.0998619999999999E-4</v>
      </c>
      <c r="T393" s="33">
        <f t="shared" si="455"/>
        <v>0.47123406737220219</v>
      </c>
      <c r="U393" s="33">
        <f t="shared" si="446"/>
        <v>4.5786881598335168E-2</v>
      </c>
      <c r="V393" s="39">
        <f t="shared" si="441"/>
        <v>9.8952651118032725E-5</v>
      </c>
      <c r="W393" s="32">
        <f t="shared" si="447"/>
        <v>0.425348233122749</v>
      </c>
      <c r="X393" s="31"/>
      <c r="Y393" s="5">
        <f t="shared" si="452"/>
        <v>0</v>
      </c>
      <c r="Z393" s="5">
        <f t="shared" si="452"/>
        <v>2.8379082115949394</v>
      </c>
      <c r="AA393" s="5">
        <f t="shared" si="448"/>
        <v>0</v>
      </c>
      <c r="AB393" s="5">
        <f t="shared" si="433"/>
        <v>2.5615704108527999</v>
      </c>
      <c r="AC393" s="32"/>
      <c r="AD393" s="5">
        <f t="shared" si="453"/>
        <v>140475.57449172417</v>
      </c>
      <c r="AE393" s="5">
        <f t="shared" si="435"/>
        <v>-1404.7557449172416</v>
      </c>
      <c r="AF393" s="5">
        <f t="shared" si="435"/>
        <v>-15528.221787812476</v>
      </c>
      <c r="AG393" s="5">
        <f t="shared" si="456"/>
        <v>-27574.18791808379</v>
      </c>
      <c r="AH393" s="5">
        <f t="shared" si="457"/>
        <v>95968.409040910672</v>
      </c>
      <c r="AI393" s="42">
        <f t="shared" si="451"/>
        <v>0</v>
      </c>
      <c r="AJ393" s="42">
        <f t="shared" si="454"/>
        <v>13643.12571785732</v>
      </c>
      <c r="AK393" s="42">
        <f t="shared" si="458"/>
        <v>109611.53475876799</v>
      </c>
    </row>
    <row r="394" spans="1:37" ht="15" x14ac:dyDescent="0.2">
      <c r="I394" s="2">
        <f t="shared" si="438"/>
        <v>19</v>
      </c>
      <c r="J394" s="11">
        <f t="shared" si="428"/>
        <v>330260.15756643581</v>
      </c>
      <c r="K394" s="11">
        <f t="shared" si="439"/>
        <v>3302.6015756643583</v>
      </c>
      <c r="L394" s="24">
        <f t="shared" si="445"/>
        <v>36507.079561163402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 H'!$B$392:$AV$512, 40)</f>
        <v>108.08651002717667</v>
      </c>
      <c r="S394" s="46">
        <f>VLOOKUP(I394, '[1]Lapse Rates'!$A$4:$F$24, 6)</f>
        <v>1.6037285799999999E-2</v>
      </c>
      <c r="T394" s="33">
        <f t="shared" si="455"/>
        <v>0.425348233122749</v>
      </c>
      <c r="U394" s="33">
        <f t="shared" si="446"/>
        <v>4.5974406064463895E-2</v>
      </c>
      <c r="V394" s="39">
        <f t="shared" si="441"/>
        <v>6.8214311791145515E-3</v>
      </c>
      <c r="W394" s="32">
        <f t="shared" si="447"/>
        <v>0.37255239587917055</v>
      </c>
      <c r="X394" s="31"/>
      <c r="Y394" s="5">
        <f t="shared" si="452"/>
        <v>0</v>
      </c>
      <c r="Z394" s="5">
        <f t="shared" si="452"/>
        <v>2.5615704108527999</v>
      </c>
      <c r="AA394" s="5">
        <f t="shared" si="448"/>
        <v>0</v>
      </c>
      <c r="AB394" s="5">
        <f t="shared" si="433"/>
        <v>2.24361856817917</v>
      </c>
      <c r="AC394" s="32"/>
      <c r="AD394" s="5">
        <f t="shared" si="453"/>
        <v>123039.21296480803</v>
      </c>
      <c r="AE394" s="5">
        <f t="shared" si="435"/>
        <v>-1230.3921296480805</v>
      </c>
      <c r="AF394" s="5">
        <f t="shared" si="435"/>
        <v>-13600.799957062924</v>
      </c>
      <c r="AG394" s="5">
        <f t="shared" si="456"/>
        <v>-27687.120589796028</v>
      </c>
      <c r="AH394" s="5">
        <f t="shared" si="457"/>
        <v>80520.900288300996</v>
      </c>
      <c r="AI394" s="42">
        <f t="shared" si="451"/>
        <v>0</v>
      </c>
      <c r="AJ394" s="42">
        <f t="shared" si="454"/>
        <v>11949.696613986496</v>
      </c>
      <c r="AK394" s="42">
        <f t="shared" si="458"/>
        <v>92470.596902287492</v>
      </c>
    </row>
    <row r="395" spans="1:37" ht="15" x14ac:dyDescent="0.2">
      <c r="I395" s="2">
        <f t="shared" si="438"/>
        <v>20</v>
      </c>
      <c r="J395" s="11">
        <f t="shared" si="428"/>
        <v>330260.15756643581</v>
      </c>
      <c r="K395" s="11">
        <f t="shared" si="439"/>
        <v>3302.6015756643583</v>
      </c>
      <c r="L395" s="24">
        <f t="shared" si="445"/>
        <v>36507.079561163402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 H'!$B$392:$AV$512, 40)</f>
        <v>120.30100009936835</v>
      </c>
      <c r="S395" s="46">
        <f>VLOOKUP(I395, '[1]Lapse Rates'!$A$4:$F$24, 6)</f>
        <v>0</v>
      </c>
      <c r="T395" s="33">
        <f t="shared" si="455"/>
        <v>0.37255239587917055</v>
      </c>
      <c r="U395" s="33">
        <f t="shared" si="446"/>
        <v>4.4818425813680014E-2</v>
      </c>
      <c r="V395" s="39">
        <f t="shared" si="441"/>
        <v>0</v>
      </c>
      <c r="W395" s="32">
        <f t="shared" si="447"/>
        <v>0.32773397006549054</v>
      </c>
      <c r="X395" s="31"/>
      <c r="Y395" s="5">
        <f t="shared" si="452"/>
        <v>0</v>
      </c>
      <c r="Z395" s="5">
        <f t="shared" si="452"/>
        <v>2.24361856817917</v>
      </c>
      <c r="AA395" s="5">
        <f t="shared" si="448"/>
        <v>0</v>
      </c>
      <c r="AB395" s="5">
        <f t="shared" si="433"/>
        <v>1.9737090105857029</v>
      </c>
      <c r="AC395" s="32"/>
      <c r="AD395" s="5">
        <f>$W395*J395</f>
        <v>108237.47259370246</v>
      </c>
      <c r="AE395" s="5">
        <f t="shared" si="435"/>
        <v>-1082.3747259370248</v>
      </c>
      <c r="AF395" s="5">
        <f t="shared" si="435"/>
        <v>-11964.610120076808</v>
      </c>
      <c r="AG395" s="5">
        <f t="shared" si="456"/>
        <v>-26990.9557593467</v>
      </c>
      <c r="AH395" s="5">
        <f t="shared" si="457"/>
        <v>68199.531988341929</v>
      </c>
      <c r="AI395" s="42">
        <f t="shared" si="451"/>
        <v>0</v>
      </c>
      <c r="AJ395" s="42">
        <f t="shared" si="454"/>
        <v>10512.135199809327</v>
      </c>
      <c r="AK395" s="42">
        <f t="shared" si="458"/>
        <v>78711.667188151259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4984249.7182201836</v>
      </c>
      <c r="AE398" s="21">
        <f t="shared" ref="AE398:AK398" si="459">SUM(AE375:AE395)</f>
        <v>-175402.68723142243</v>
      </c>
      <c r="AF398" s="21">
        <f t="shared" si="459"/>
        <v>-525039.4723653082</v>
      </c>
      <c r="AG398" s="21">
        <f t="shared" si="459"/>
        <v>-394906.53156408493</v>
      </c>
      <c r="AH398" s="21">
        <f t="shared" si="459"/>
        <v>3888901.0270593674</v>
      </c>
      <c r="AI398" s="21">
        <f t="shared" si="459"/>
        <v>0</v>
      </c>
      <c r="AJ398" s="21">
        <f t="shared" si="459"/>
        <v>452317.50333145412</v>
      </c>
      <c r="AK398" s="21">
        <f t="shared" si="459"/>
        <v>4341218.5303908214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2616881.4582211804</v>
      </c>
      <c r="AE400" s="21">
        <f t="shared" ref="AE400:AK400" si="460">AE375+NPV($D$6,AE376:AE395)</f>
        <v>-152018.56726189022</v>
      </c>
      <c r="AF400" s="21">
        <f t="shared" si="460"/>
        <v>-266550.54821351334</v>
      </c>
      <c r="AG400" s="21">
        <f t="shared" si="460"/>
        <v>-144132.30245783523</v>
      </c>
      <c r="AH400" s="21">
        <f t="shared" si="460"/>
        <v>2054180.0402879422</v>
      </c>
      <c r="AI400" s="21">
        <f t="shared" si="460"/>
        <v>0</v>
      </c>
      <c r="AJ400" s="21">
        <f t="shared" si="460"/>
        <v>222368.17261023473</v>
      </c>
      <c r="AK400" s="21">
        <f t="shared" si="460"/>
        <v>2276548.2128981771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3781165.6286855517</v>
      </c>
      <c r="AE402" s="21">
        <f t="shared" ref="AE402:AK402" si="461">AE375+NPV($D$7,AE376:AE395)</f>
        <v>-163485.76168524515</v>
      </c>
      <c r="AF402" s="21">
        <f t="shared" si="461"/>
        <v>-393309.33808435453</v>
      </c>
      <c r="AG402" s="21">
        <f t="shared" si="461"/>
        <v>-260023.31783298083</v>
      </c>
      <c r="AH402" s="21">
        <f t="shared" si="461"/>
        <v>2964347.2110829717</v>
      </c>
      <c r="AI402" s="21">
        <f t="shared" si="461"/>
        <v>0</v>
      </c>
      <c r="AJ402" s="21">
        <f t="shared" si="461"/>
        <v>335461.71696630411</v>
      </c>
      <c r="AK402" s="21">
        <f t="shared" si="461"/>
        <v>3299808.9280492757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341785.25845679722</v>
      </c>
    </row>
    <row r="405" spans="1:39" ht="15" x14ac:dyDescent="0.2">
      <c r="G405" s="58" t="s">
        <v>122</v>
      </c>
      <c r="H405" s="57"/>
      <c r="I405" s="57"/>
      <c r="J405" s="11">
        <f>H$404</f>
        <v>341785.25845679722</v>
      </c>
      <c r="K405" s="11">
        <f>J405*$C$10</f>
        <v>136714.10338271889</v>
      </c>
      <c r="L405" s="24">
        <f>$C$414</f>
        <v>47841.642351021626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341785.25845679722</v>
      </c>
      <c r="AE405" s="5">
        <f>-$W405*K405</f>
        <v>-136714.10338271889</v>
      </c>
      <c r="AF405" s="5">
        <f>-$W405*L405</f>
        <v>-47841.642351021626</v>
      </c>
      <c r="AG405" s="5"/>
      <c r="AH405" s="5">
        <f>SUM(AD405:AG405)</f>
        <v>157229.51272305672</v>
      </c>
      <c r="AI405" s="42">
        <f>Y405-AA405</f>
        <v>0</v>
      </c>
      <c r="AJ405" s="42"/>
      <c r="AK405" s="42">
        <f>SUM(AH405:AJ405)</f>
        <v>157229.51272305672</v>
      </c>
      <c r="AL405" s="6" t="s">
        <v>39</v>
      </c>
      <c r="AM405" s="36">
        <f>AK432</f>
        <v>3271558.5007905131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341785.25845679722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 H'!$B$392:$AV$512, 43)</f>
        <v>20.732756151908699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2.0732756151908699E-2</v>
      </c>
      <c r="V406" s="39">
        <f>MIN(S406*T406,T406-U406)</f>
        <v>1.1402544E-3</v>
      </c>
      <c r="W406" s="32">
        <f>T406-SUM(U406:V406)</f>
        <v>0.97812698944809129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5.8905643872833453</v>
      </c>
      <c r="AC406" s="32"/>
      <c r="AD406" s="5">
        <f t="shared" ref="AD406:AD408" si="470">$W406*J406</f>
        <v>334309.38589208486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-12485.867004607824</v>
      </c>
      <c r="AH406" s="5">
        <f t="shared" ref="AH406:AH414" si="472">SUM(AD406:AG406)</f>
        <v>321823.51888747705</v>
      </c>
      <c r="AI406" s="42">
        <f>-M406*$W405*(N406-N405)/1000</f>
        <v>0</v>
      </c>
      <c r="AJ406" s="42">
        <f>$D$6*SUM(Y406:Z406,AD406:AE406)</f>
        <v>32796.341542662529</v>
      </c>
      <c r="AK406" s="42">
        <f t="shared" ref="AK406" si="473">SUM(AH406:AJ406)</f>
        <v>354619.86043013958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341785.25845679722</v>
      </c>
      <c r="K407" s="11">
        <f t="shared" ref="K407:K425" si="475">J407*$C$11</f>
        <v>3417.8525845679724</v>
      </c>
      <c r="L407" s="24">
        <f>$C$415</f>
        <v>37588.084597317706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 H'!$B$392:$AV$512, 43)</f>
        <v>22.551305421419038</v>
      </c>
      <c r="S407" s="46">
        <f>VLOOKUP(I407, '[1]Lapse Rates'!$A$4:$F$24, 6)</f>
        <v>1.1150343000000001E-3</v>
      </c>
      <c r="T407" s="33">
        <f t="shared" ref="T407:T409" si="476">W406</f>
        <v>0.97812698944809129</v>
      </c>
      <c r="U407" s="33">
        <f>T407*R407/1000</f>
        <v>2.2058040479977024E-2</v>
      </c>
      <c r="V407" s="39">
        <f t="shared" ref="V407:V425" si="477">MIN(S407*T407,T407-U407)</f>
        <v>1.0906451429903599E-3</v>
      </c>
      <c r="W407" s="32">
        <f>T407-SUM(U407:V407)</f>
        <v>0.95497830382512394</v>
      </c>
      <c r="X407" s="32"/>
      <c r="Y407" s="5">
        <f t="shared" ref="Y407:Z422" si="478">AA406</f>
        <v>0</v>
      </c>
      <c r="Z407" s="5">
        <f t="shared" si="478"/>
        <v>5.8905643872833453</v>
      </c>
      <c r="AA407" s="5">
        <f>O407*W407</f>
        <v>0</v>
      </c>
      <c r="AB407" s="5">
        <f t="shared" si="469"/>
        <v>5.7511562893430055</v>
      </c>
      <c r="AC407" s="32"/>
      <c r="AD407" s="5">
        <f t="shared" si="470"/>
        <v>326397.50639350381</v>
      </c>
      <c r="AE407" s="5">
        <f t="shared" si="471"/>
        <v>-3263.9750639350382</v>
      </c>
      <c r="AF407" s="5">
        <f t="shared" si="471"/>
        <v>-35895.805272781727</v>
      </c>
      <c r="AG407" s="5">
        <f t="shared" ref="AG407:AG410" si="479">-U407*M407</f>
        <v>-13283.991660216083</v>
      </c>
      <c r="AH407" s="5">
        <f t="shared" si="472"/>
        <v>273953.734396571</v>
      </c>
      <c r="AI407" s="42">
        <f>-M407*($W406*N407-$W405*N406)/1000</f>
        <v>0</v>
      </c>
      <c r="AJ407" s="42">
        <f t="shared" ref="AJ407:AJ408" si="480">$D$6*SUM(Y407:Z407,AD407:AE407)</f>
        <v>31699.977287797086</v>
      </c>
      <c r="AK407" s="42">
        <f>SUM(AH407:AJ407)</f>
        <v>305653.71168436809</v>
      </c>
      <c r="AL407" s="48" t="s">
        <v>59</v>
      </c>
      <c r="AM407" s="54">
        <f>AK432/AD432</f>
        <v>0.86617941751890493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341785.25845679722</v>
      </c>
      <c r="K408" s="11">
        <f t="shared" si="475"/>
        <v>3417.8525845679724</v>
      </c>
      <c r="L408" s="24">
        <f t="shared" ref="L408:L425" si="481">$C$415</f>
        <v>37588.084597317706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 H'!$B$392:$AV$512, 43)</f>
        <v>24.466558016114142</v>
      </c>
      <c r="S408" s="46">
        <f>VLOOKUP(I408, '[1]Lapse Rates'!$A$4:$F$24, 6)</f>
        <v>9.1335750000000001E-4</v>
      </c>
      <c r="T408" s="33">
        <f t="shared" si="476"/>
        <v>0.95497830382512394</v>
      </c>
      <c r="U408" s="33">
        <f t="shared" ref="U408:U425" si="482">T408*R408/1000</f>
        <v>2.3365032074667676E-2</v>
      </c>
      <c r="V408" s="39">
        <f t="shared" si="477"/>
        <v>8.7223659613595568E-4</v>
      </c>
      <c r="W408" s="32">
        <f t="shared" ref="W408:W425" si="483">T408-SUM(U408:V408)</f>
        <v>0.93074103515432027</v>
      </c>
      <c r="X408" s="32"/>
      <c r="Y408" s="5">
        <f t="shared" si="478"/>
        <v>0</v>
      </c>
      <c r="Z408" s="5">
        <f t="shared" si="478"/>
        <v>5.7511562893430055</v>
      </c>
      <c r="AA408" s="5">
        <f t="shared" ref="AA408:AA425" si="484">O408*W408</f>
        <v>0</v>
      </c>
      <c r="AB408" s="5">
        <f t="shared" si="469"/>
        <v>5.6051924285995112</v>
      </c>
      <c r="AC408" s="32"/>
      <c r="AD408" s="5">
        <f t="shared" si="470"/>
        <v>318113.56525656633</v>
      </c>
      <c r="AE408" s="5">
        <f t="shared" si="471"/>
        <v>-3181.1356525656638</v>
      </c>
      <c r="AF408" s="5">
        <f>-$W408*L408</f>
        <v>-34984.77276757564</v>
      </c>
      <c r="AG408" s="5">
        <f t="shared" si="479"/>
        <v>-14071.09990129504</v>
      </c>
      <c r="AH408" s="5">
        <f t="shared" si="472"/>
        <v>265876.55693512998</v>
      </c>
      <c r="AI408" s="42">
        <f>-M408*($W407*N408-$W406*N407)/1000</f>
        <v>0</v>
      </c>
      <c r="AJ408" s="42">
        <f t="shared" si="480"/>
        <v>30895.435532584452</v>
      </c>
      <c r="AK408" s="42">
        <f t="shared" ref="AK408:AK415" si="485">SUM(AH408:AJ408)</f>
        <v>296771.99246771442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341785.25845679722</v>
      </c>
      <c r="K409" s="11">
        <f t="shared" si="475"/>
        <v>3417.8525845679724</v>
      </c>
      <c r="L409" s="24">
        <f t="shared" si="481"/>
        <v>37588.084597317706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 H'!$B$392:$AV$512, 43)</f>
        <v>26.474928316809422</v>
      </c>
      <c r="S409" s="46">
        <f>VLOOKUP(I409, '[1]Lapse Rates'!$A$4:$F$24, 6)</f>
        <v>8.7679360000000005E-4</v>
      </c>
      <c r="T409" s="33">
        <f t="shared" si="476"/>
        <v>0.93074103515432027</v>
      </c>
      <c r="U409" s="33">
        <f t="shared" si="482"/>
        <v>2.4641302187223626E-2</v>
      </c>
      <c r="V409" s="39">
        <f t="shared" si="477"/>
        <v>8.160677828806831E-4</v>
      </c>
      <c r="W409" s="32">
        <f t="shared" si="483"/>
        <v>0.90528366518421599</v>
      </c>
      <c r="X409" s="32"/>
      <c r="Y409" s="5">
        <f>AA408</f>
        <v>0</v>
      </c>
      <c r="Z409" s="5">
        <f t="shared" si="478"/>
        <v>5.6051924285995112</v>
      </c>
      <c r="AA409" s="5">
        <f t="shared" si="484"/>
        <v>0</v>
      </c>
      <c r="AB409" s="5">
        <f t="shared" si="469"/>
        <v>5.4518807640022517</v>
      </c>
      <c r="AC409" s="32"/>
      <c r="AD409" s="5">
        <f>$W409*J409</f>
        <v>309412.61148170393</v>
      </c>
      <c r="AE409" s="5">
        <f t="shared" si="471"/>
        <v>-3094.1261148170397</v>
      </c>
      <c r="AF409" s="5">
        <f t="shared" si="471"/>
        <v>-34027.878991514146</v>
      </c>
      <c r="AG409" s="5">
        <f t="shared" si="479"/>
        <v>-14839.706774909497</v>
      </c>
      <c r="AH409" s="5">
        <f t="shared" si="472"/>
        <v>257450.89960046325</v>
      </c>
      <c r="AI409" s="42">
        <f t="shared" ref="AI409:AI425" si="487">-M409*($W408*N409-$W407*N408)/1000</f>
        <v>0</v>
      </c>
      <c r="AJ409" s="42">
        <f>$D$6*SUM(Y409:Z409,AD409:AE409)</f>
        <v>30050.393283868849</v>
      </c>
      <c r="AK409" s="42">
        <f t="shared" si="485"/>
        <v>287501.29288433213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341785.25845679722</v>
      </c>
      <c r="K410" s="11">
        <f t="shared" si="475"/>
        <v>3417.8525845679724</v>
      </c>
      <c r="L410" s="24">
        <f t="shared" si="481"/>
        <v>37588.084597317706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 H'!$B$392:$AV$512, 43)</f>
        <v>28.718468823056028</v>
      </c>
      <c r="S410" s="46">
        <f>VLOOKUP(I410, '[1]Lapse Rates'!$A$4:$F$24, 6)</f>
        <v>8.7786349999999995E-4</v>
      </c>
      <c r="T410" s="33">
        <f>W409</f>
        <v>0.90528366518421599</v>
      </c>
      <c r="U410" s="33">
        <f t="shared" si="482"/>
        <v>2.5998360714614796E-2</v>
      </c>
      <c r="V410" s="39">
        <f t="shared" si="477"/>
        <v>7.947154868114439E-4</v>
      </c>
      <c r="W410" s="32">
        <f t="shared" si="483"/>
        <v>0.87849058898278976</v>
      </c>
      <c r="X410" s="32"/>
      <c r="Y410" s="5">
        <f t="shared" ref="Y410:Z425" si="488">AA409</f>
        <v>0</v>
      </c>
      <c r="Z410" s="5">
        <f t="shared" si="478"/>
        <v>5.4518807640022517</v>
      </c>
      <c r="AA410" s="5">
        <f t="shared" si="484"/>
        <v>0</v>
      </c>
      <c r="AB410" s="5">
        <f t="shared" si="469"/>
        <v>5.2905250891251647</v>
      </c>
      <c r="AC410" s="32"/>
      <c r="AD410" s="5">
        <f t="shared" ref="AD410:AD424" si="489">$W410*J410</f>
        <v>300255.13300734683</v>
      </c>
      <c r="AE410" s="5">
        <f t="shared" si="471"/>
        <v>-3002.5513300734683</v>
      </c>
      <c r="AF410" s="5">
        <f t="shared" si="471"/>
        <v>-33020.778576632561</v>
      </c>
      <c r="AG410" s="5">
        <f t="shared" si="479"/>
        <v>-15656.966774801755</v>
      </c>
      <c r="AH410" s="5">
        <f t="shared" si="472"/>
        <v>248574.83632583907</v>
      </c>
      <c r="AI410" s="42">
        <f t="shared" si="487"/>
        <v>0</v>
      </c>
      <c r="AJ410" s="42">
        <f t="shared" ref="AJ410:AJ425" si="490">$D$6*SUM(Y410:Z410,AD410:AE410)</f>
        <v>29161.013092043468</v>
      </c>
      <c r="AK410" s="42">
        <f t="shared" si="485"/>
        <v>277735.84941788256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341785.25845679722</v>
      </c>
      <c r="K411" s="11">
        <f t="shared" si="475"/>
        <v>3417.8525845679724</v>
      </c>
      <c r="L411" s="24">
        <f t="shared" si="481"/>
        <v>37588.084597317706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 H'!$B$392:$AV$512, 43)</f>
        <v>31.560243192993934</v>
      </c>
      <c r="S411" s="46">
        <f>VLOOKUP(I411, '[1]Lapse Rates'!$A$4:$F$24, 6)</f>
        <v>8.7081910000000003E-4</v>
      </c>
      <c r="T411" s="33">
        <f t="shared" ref="T411:T425" si="491">W410</f>
        <v>0.87849058898278976</v>
      </c>
      <c r="U411" s="33">
        <f t="shared" si="482"/>
        <v>2.7725376631053324E-2</v>
      </c>
      <c r="V411" s="39">
        <f t="shared" si="477"/>
        <v>7.6500638405646289E-4</v>
      </c>
      <c r="W411" s="32">
        <f t="shared" si="483"/>
        <v>0.85000020596768</v>
      </c>
      <c r="X411" s="32"/>
      <c r="Y411" s="5">
        <f t="shared" si="488"/>
        <v>0</v>
      </c>
      <c r="Z411" s="5">
        <f t="shared" si="478"/>
        <v>5.2905250891251647</v>
      </c>
      <c r="AA411" s="5">
        <f t="shared" si="484"/>
        <v>0</v>
      </c>
      <c r="AB411" s="5">
        <f t="shared" si="469"/>
        <v>5.1189477403970995</v>
      </c>
      <c r="AC411" s="32"/>
      <c r="AD411" s="5">
        <f t="shared" si="489"/>
        <v>290517.5400849944</v>
      </c>
      <c r="AE411" s="5">
        <f t="shared" si="471"/>
        <v>-2905.1754008499438</v>
      </c>
      <c r="AF411" s="5">
        <f t="shared" si="471"/>
        <v>-31949.879649650629</v>
      </c>
      <c r="AG411" s="5">
        <f>-U411*M411</f>
        <v>-16697.025843142612</v>
      </c>
      <c r="AH411" s="5">
        <f t="shared" si="472"/>
        <v>238965.4591913512</v>
      </c>
      <c r="AI411" s="42">
        <f t="shared" si="487"/>
        <v>0</v>
      </c>
      <c r="AJ411" s="42">
        <f t="shared" si="490"/>
        <v>28215.291976025816</v>
      </c>
      <c r="AK411" s="42">
        <f t="shared" si="485"/>
        <v>267180.75116737699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341785.25845679722</v>
      </c>
      <c r="K412" s="11">
        <f t="shared" si="475"/>
        <v>3417.8525845679724</v>
      </c>
      <c r="L412" s="24">
        <f t="shared" si="481"/>
        <v>37588.084597317706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 H'!$B$392:$AV$512, 43)</f>
        <v>34.446204458330001</v>
      </c>
      <c r="S412" s="46">
        <f>VLOOKUP(I412, '[1]Lapse Rates'!$A$4:$F$24, 6)</f>
        <v>7.8743759999999998E-4</v>
      </c>
      <c r="T412" s="33">
        <f t="shared" si="491"/>
        <v>0.85000020596768</v>
      </c>
      <c r="U412" s="33">
        <f t="shared" si="482"/>
        <v>2.927928088438532E-2</v>
      </c>
      <c r="V412" s="39">
        <f t="shared" si="477"/>
        <v>6.6932212218669563E-4</v>
      </c>
      <c r="W412" s="32">
        <f t="shared" si="483"/>
        <v>0.82005160296110802</v>
      </c>
      <c r="X412" s="32"/>
      <c r="Y412" s="5">
        <f t="shared" si="488"/>
        <v>0</v>
      </c>
      <c r="Z412" s="5">
        <f t="shared" si="478"/>
        <v>5.1189477403970995</v>
      </c>
      <c r="AA412" s="5">
        <f t="shared" si="484"/>
        <v>0</v>
      </c>
      <c r="AB412" s="5">
        <f t="shared" si="469"/>
        <v>4.9385885679966508</v>
      </c>
      <c r="AC412" s="32"/>
      <c r="AD412" s="5">
        <f t="shared" si="489"/>
        <v>280281.54906597314</v>
      </c>
      <c r="AE412" s="5">
        <f t="shared" si="471"/>
        <v>-2802.8154906597319</v>
      </c>
      <c r="AF412" s="5">
        <f t="shared" si="471"/>
        <v>-30824.169026268119</v>
      </c>
      <c r="AG412" s="5">
        <f t="shared" ref="AG412:AG425" si="492">-U412*M412</f>
        <v>-17632.832047722488</v>
      </c>
      <c r="AH412" s="5">
        <f t="shared" si="472"/>
        <v>229021.73250132281</v>
      </c>
      <c r="AI412" s="42">
        <f t="shared" si="487"/>
        <v>0</v>
      </c>
      <c r="AJ412" s="42">
        <f t="shared" si="490"/>
        <v>27221.165932511583</v>
      </c>
      <c r="AK412" s="42">
        <f t="shared" si="485"/>
        <v>256242.8984338344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341785.25845679722</v>
      </c>
      <c r="K413" s="11">
        <f t="shared" si="475"/>
        <v>3417.8525845679724</v>
      </c>
      <c r="L413" s="24">
        <f t="shared" si="481"/>
        <v>37588.084597317706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 H'!$B$392:$AV$512, 43)</f>
        <v>37.752793089616951</v>
      </c>
      <c r="S413" s="46">
        <f>VLOOKUP(I413, '[1]Lapse Rates'!$A$4:$F$24, 6)</f>
        <v>7.0183349999999997E-4</v>
      </c>
      <c r="T413" s="33">
        <f t="shared" si="491"/>
        <v>0.82005160296110802</v>
      </c>
      <c r="U413" s="33">
        <f t="shared" si="482"/>
        <v>3.095923848939942E-2</v>
      </c>
      <c r="V413" s="39">
        <f t="shared" si="477"/>
        <v>5.7553968668680477E-4</v>
      </c>
      <c r="W413" s="32">
        <f t="shared" si="483"/>
        <v>0.78851682478502183</v>
      </c>
      <c r="X413" s="32"/>
      <c r="Y413" s="5">
        <f t="shared" si="488"/>
        <v>0</v>
      </c>
      <c r="Z413" s="5">
        <f t="shared" si="478"/>
        <v>4.9385885679966508</v>
      </c>
      <c r="AA413" s="5">
        <f t="shared" si="484"/>
        <v>0</v>
      </c>
      <c r="AB413" s="5">
        <f t="shared" si="469"/>
        <v>4.748676988734589</v>
      </c>
      <c r="AC413" s="32"/>
      <c r="AD413" s="5">
        <f t="shared" si="489"/>
        <v>269503.42675668176</v>
      </c>
      <c r="AE413" s="5">
        <f t="shared" si="471"/>
        <v>-2695.034267566818</v>
      </c>
      <c r="AF413" s="5">
        <f t="shared" si="471"/>
        <v>-29638.837116427741</v>
      </c>
      <c r="AG413" s="5">
        <f t="shared" si="492"/>
        <v>-18644.551236232524</v>
      </c>
      <c r="AH413" s="5">
        <f t="shared" si="472"/>
        <v>218525.00413645466</v>
      </c>
      <c r="AI413" s="42">
        <f t="shared" si="487"/>
        <v>0</v>
      </c>
      <c r="AJ413" s="42">
        <f t="shared" si="490"/>
        <v>26174.387778720698</v>
      </c>
      <c r="AK413" s="42">
        <f t="shared" si="485"/>
        <v>244699.39191517537</v>
      </c>
    </row>
    <row r="414" spans="1:39" ht="15" x14ac:dyDescent="0.2">
      <c r="A414" s="12"/>
      <c r="B414" s="13">
        <v>1</v>
      </c>
      <c r="C414" s="10">
        <f>$H$404*0.14+$B$417</f>
        <v>47841.642351021626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341785.25845679722</v>
      </c>
      <c r="K414" s="11">
        <f t="shared" si="475"/>
        <v>3417.8525845679724</v>
      </c>
      <c r="L414" s="24">
        <f t="shared" si="481"/>
        <v>37588.084597317706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 H'!$B$392:$AV$512, 43)</f>
        <v>41.540304319250936</v>
      </c>
      <c r="S414" s="46">
        <f>VLOOKUP(I414, '[1]Lapse Rates'!$A$4:$F$24, 6)</f>
        <v>6.5742610000000005E-4</v>
      </c>
      <c r="T414" s="33">
        <f t="shared" si="491"/>
        <v>0.78851682478502183</v>
      </c>
      <c r="U414" s="33">
        <f t="shared" si="482"/>
        <v>3.2755228862419272E-2</v>
      </c>
      <c r="V414" s="39">
        <f t="shared" si="477"/>
        <v>5.183915409028003E-4</v>
      </c>
      <c r="W414" s="32">
        <f t="shared" si="483"/>
        <v>0.75524320438169978</v>
      </c>
      <c r="X414" s="32"/>
      <c r="Y414" s="5">
        <f t="shared" si="488"/>
        <v>0</v>
      </c>
      <c r="Z414" s="5">
        <f t="shared" si="478"/>
        <v>4.748676988734589</v>
      </c>
      <c r="AA414" s="5">
        <f t="shared" si="484"/>
        <v>0</v>
      </c>
      <c r="AB414" s="5">
        <f t="shared" si="469"/>
        <v>4.5482935973158671</v>
      </c>
      <c r="AC414" s="32"/>
      <c r="AD414" s="5">
        <f t="shared" si="489"/>
        <v>258130.99380733899</v>
      </c>
      <c r="AE414" s="5">
        <f t="shared" si="471"/>
        <v>-2581.3099380733902</v>
      </c>
      <c r="AF414" s="5">
        <f t="shared" si="471"/>
        <v>-28388.145457848637</v>
      </c>
      <c r="AG414" s="5">
        <f t="shared" si="492"/>
        <v>-19726.148722585895</v>
      </c>
      <c r="AH414" s="5">
        <f t="shared" si="472"/>
        <v>207435.38968883106</v>
      </c>
      <c r="AI414" s="42">
        <f t="shared" si="487"/>
        <v>0</v>
      </c>
      <c r="AJ414" s="42">
        <f t="shared" si="490"/>
        <v>25069.88983278755</v>
      </c>
      <c r="AK414" s="42">
        <f t="shared" si="485"/>
        <v>232505.27952161862</v>
      </c>
    </row>
    <row r="415" spans="1:39" ht="15" x14ac:dyDescent="0.2">
      <c r="A415" s="12"/>
      <c r="B415" s="70" t="s">
        <v>49</v>
      </c>
      <c r="C415" s="10">
        <f>$H$404*0.11+$B$417</f>
        <v>37588.084597317706</v>
      </c>
      <c r="D415" s="1"/>
      <c r="E415" s="1"/>
      <c r="F415" s="1"/>
      <c r="I415" s="2">
        <f t="shared" si="474"/>
        <v>10</v>
      </c>
      <c r="J415" s="11">
        <f t="shared" si="464"/>
        <v>341785.25845679722</v>
      </c>
      <c r="K415" s="11">
        <f t="shared" si="475"/>
        <v>3417.8525845679724</v>
      </c>
      <c r="L415" s="24">
        <f t="shared" si="481"/>
        <v>37588.084597317706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 H'!$B$392:$AV$512, 43)</f>
        <v>46.030422116344475</v>
      </c>
      <c r="S415" s="46">
        <f>VLOOKUP(I415, '[1]Lapse Rates'!$A$4:$F$24, 6)</f>
        <v>5.9033320000000003E-4</v>
      </c>
      <c r="T415" s="33">
        <f t="shared" si="491"/>
        <v>0.75524320438169978</v>
      </c>
      <c r="U415" s="33">
        <f t="shared" si="482"/>
        <v>3.4764163498190268E-2</v>
      </c>
      <c r="V415" s="39">
        <f t="shared" si="477"/>
        <v>4.458451376209029E-4</v>
      </c>
      <c r="W415" s="32">
        <f t="shared" si="483"/>
        <v>0.72003319574588864</v>
      </c>
      <c r="X415" s="32"/>
      <c r="Y415" s="5">
        <f t="shared" si="488"/>
        <v>0</v>
      </c>
      <c r="Z415" s="5">
        <f t="shared" si="478"/>
        <v>4.5482935973158671</v>
      </c>
      <c r="AA415" s="5">
        <f t="shared" si="484"/>
        <v>0</v>
      </c>
      <c r="AB415" s="5">
        <f t="shared" si="469"/>
        <v>4.3362487144085078</v>
      </c>
      <c r="AC415" s="32"/>
      <c r="AD415" s="5">
        <f t="shared" si="489"/>
        <v>246096.73190548221</v>
      </c>
      <c r="AE415" s="5">
        <f t="shared" si="471"/>
        <v>-2460.9673190548224</v>
      </c>
      <c r="AF415" s="5">
        <f t="shared" si="471"/>
        <v>-27064.668674573481</v>
      </c>
      <c r="AG415" s="5">
        <f t="shared" si="492"/>
        <v>-20935.987419351626</v>
      </c>
      <c r="AH415" s="5">
        <f>SUM(AD415:AG415)</f>
        <v>195635.1084925023</v>
      </c>
      <c r="AI415" s="42">
        <f t="shared" si="487"/>
        <v>0</v>
      </c>
      <c r="AJ415" s="42">
        <f t="shared" si="490"/>
        <v>23901.114693530428</v>
      </c>
      <c r="AK415" s="42">
        <f t="shared" si="485"/>
        <v>219536.22318603273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341785.25845679722</v>
      </c>
      <c r="K416" s="11">
        <f t="shared" si="475"/>
        <v>3417.8525845679724</v>
      </c>
      <c r="L416" s="24">
        <f t="shared" si="481"/>
        <v>37588.084597317706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 H'!$B$392:$AV$512, 43)</f>
        <v>51.16382407454482</v>
      </c>
      <c r="S416" s="46">
        <f>VLOOKUP(I416, '[1]Lapse Rates'!$A$4:$F$24, 6)</f>
        <v>5.0522920000000001E-4</v>
      </c>
      <c r="T416" s="33">
        <f t="shared" si="491"/>
        <v>0.72003319574588864</v>
      </c>
      <c r="U416" s="33">
        <f t="shared" si="482"/>
        <v>3.6839651754974938E-2</v>
      </c>
      <c r="V416" s="39">
        <f t="shared" si="477"/>
        <v>3.6378179546013871E-4</v>
      </c>
      <c r="W416" s="32">
        <f t="shared" si="483"/>
        <v>0.68282976219545355</v>
      </c>
      <c r="X416" s="31"/>
      <c r="Y416" s="5">
        <f t="shared" si="488"/>
        <v>0</v>
      </c>
      <c r="Z416" s="5">
        <f t="shared" si="478"/>
        <v>4.3362487144085078</v>
      </c>
      <c r="AA416" s="5">
        <f t="shared" si="484"/>
        <v>0</v>
      </c>
      <c r="AB416" s="5">
        <f t="shared" si="469"/>
        <v>4.1121988485720582</v>
      </c>
      <c r="AC416" s="32"/>
      <c r="AD416" s="5">
        <f t="shared" si="489"/>
        <v>233381.14675396649</v>
      </c>
      <c r="AE416" s="5">
        <f t="shared" si="471"/>
        <v>-2333.811467539665</v>
      </c>
      <c r="AF416" s="5">
        <f t="shared" si="471"/>
        <v>-25666.262866969038</v>
      </c>
      <c r="AG416" s="5">
        <f t="shared" si="492"/>
        <v>-22185.9066367468</v>
      </c>
      <c r="AH416" s="5">
        <f t="shared" ref="AH416:AH425" si="493">SUM(AD416:AG416)</f>
        <v>183195.16578271097</v>
      </c>
      <c r="AI416" s="42">
        <f t="shared" si="487"/>
        <v>0</v>
      </c>
      <c r="AJ416" s="42">
        <f t="shared" si="490"/>
        <v>22666.168977597357</v>
      </c>
      <c r="AK416" s="42">
        <f t="shared" ref="AK416:AK425" si="494">SUM(AH416:AJ416)</f>
        <v>205861.33476030832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74"/>
        <v>12</v>
      </c>
      <c r="J417" s="11">
        <f t="shared" si="464"/>
        <v>341785.25845679722</v>
      </c>
      <c r="K417" s="11">
        <f t="shared" si="475"/>
        <v>3417.8525845679724</v>
      </c>
      <c r="L417" s="24">
        <f t="shared" si="481"/>
        <v>37588.084597317706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 H'!$B$392:$AV$512, 43)</f>
        <v>57.004147504792712</v>
      </c>
      <c r="S417" s="46">
        <f>VLOOKUP(I417, '[1]Lapse Rates'!$A$4:$F$24, 6)</f>
        <v>4.8306569999999999E-4</v>
      </c>
      <c r="T417" s="33">
        <f t="shared" si="491"/>
        <v>0.68282976219545355</v>
      </c>
      <c r="U417" s="33">
        <f t="shared" si="482"/>
        <v>3.8924128484852161E-2</v>
      </c>
      <c r="V417" s="39">
        <f t="shared" si="477"/>
        <v>3.2985163705578029E-4</v>
      </c>
      <c r="W417" s="32">
        <f t="shared" si="483"/>
        <v>0.6435757820735456</v>
      </c>
      <c r="X417" s="31"/>
      <c r="Y417" s="5">
        <f t="shared" si="488"/>
        <v>0</v>
      </c>
      <c r="Z417" s="5">
        <f t="shared" si="478"/>
        <v>4.1121988485720582</v>
      </c>
      <c r="AA417" s="5">
        <f t="shared" si="484"/>
        <v>0</v>
      </c>
      <c r="AB417" s="5">
        <f t="shared" si="469"/>
        <v>3.8757999966236927</v>
      </c>
      <c r="AC417" s="32"/>
      <c r="AD417" s="5">
        <f t="shared" si="489"/>
        <v>219964.71501254218</v>
      </c>
      <c r="AE417" s="5">
        <f t="shared" si="471"/>
        <v>-2199.6471501254218</v>
      </c>
      <c r="AF417" s="5">
        <f t="shared" si="471"/>
        <v>-24190.780941365334</v>
      </c>
      <c r="AG417" s="5">
        <f t="shared" si="492"/>
        <v>-23441.238973304033</v>
      </c>
      <c r="AH417" s="5">
        <f t="shared" si="493"/>
        <v>170133.0479477474</v>
      </c>
      <c r="AI417" s="42">
        <f t="shared" si="487"/>
        <v>0</v>
      </c>
      <c r="AJ417" s="42">
        <f t="shared" si="490"/>
        <v>21363.156564010129</v>
      </c>
      <c r="AK417" s="42">
        <f t="shared" si="494"/>
        <v>191496.20451175753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341785.25845679722</v>
      </c>
      <c r="K418" s="11">
        <f t="shared" si="475"/>
        <v>3417.8525845679724</v>
      </c>
      <c r="L418" s="24">
        <f t="shared" si="481"/>
        <v>37588.084597317706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 H'!$B$392:$AV$512, 43)</f>
        <v>63.688098984427846</v>
      </c>
      <c r="S418" s="46">
        <f>VLOOKUP(I418, '[1]Lapse Rates'!$A$4:$F$24, 6)</f>
        <v>4.5965829999999999E-4</v>
      </c>
      <c r="T418" s="33">
        <f t="shared" si="491"/>
        <v>0.6435757820735456</v>
      </c>
      <c r="U418" s="33">
        <f t="shared" si="482"/>
        <v>4.0988118112680536E-2</v>
      </c>
      <c r="V418" s="39">
        <f t="shared" si="477"/>
        <v>2.9582494990909646E-4</v>
      </c>
      <c r="W418" s="32">
        <f t="shared" si="483"/>
        <v>0.60229183901095595</v>
      </c>
      <c r="X418" s="31"/>
      <c r="Y418" s="5">
        <f t="shared" si="488"/>
        <v>0</v>
      </c>
      <c r="Z418" s="5">
        <f t="shared" si="478"/>
        <v>3.8757999966236927</v>
      </c>
      <c r="AA418" s="5">
        <f t="shared" si="484"/>
        <v>0</v>
      </c>
      <c r="AB418" s="5">
        <f t="shared" si="469"/>
        <v>3.6271761191572898</v>
      </c>
      <c r="AC418" s="32"/>
      <c r="AD418" s="5">
        <f t="shared" si="489"/>
        <v>205854.47186277929</v>
      </c>
      <c r="AE418" s="5">
        <f t="shared" si="471"/>
        <v>-2058.5447186277929</v>
      </c>
      <c r="AF418" s="5">
        <f t="shared" si="471"/>
        <v>-22638.996597017867</v>
      </c>
      <c r="AG418" s="5">
        <f t="shared" si="492"/>
        <v>-24684.233382881484</v>
      </c>
      <c r="AH418" s="5">
        <f t="shared" si="493"/>
        <v>156472.69716425217</v>
      </c>
      <c r="AI418" s="42">
        <f t="shared" si="487"/>
        <v>0</v>
      </c>
      <c r="AJ418" s="42">
        <f t="shared" si="490"/>
        <v>19992.760668820934</v>
      </c>
      <c r="AK418" s="42">
        <f t="shared" si="494"/>
        <v>176465.4578330731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341785.25845679722</v>
      </c>
      <c r="K419" s="11">
        <f t="shared" si="475"/>
        <v>3417.8525845679724</v>
      </c>
      <c r="L419" s="24">
        <f t="shared" si="481"/>
        <v>37588.084597317706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 H'!$B$392:$AV$512, 43)</f>
        <v>71.067797473960837</v>
      </c>
      <c r="S419" s="46">
        <f>VLOOKUP(I419, '[1]Lapse Rates'!$A$4:$F$24, 6)</f>
        <v>3.6747819999999998E-4</v>
      </c>
      <c r="T419" s="33">
        <f t="shared" si="491"/>
        <v>0.60229183901095595</v>
      </c>
      <c r="U419" s="33">
        <f t="shared" si="482"/>
        <v>4.2803554435050045E-2</v>
      </c>
      <c r="V419" s="39">
        <f t="shared" si="477"/>
        <v>2.2132912087443588E-4</v>
      </c>
      <c r="W419" s="32">
        <f t="shared" si="483"/>
        <v>0.55926695545503147</v>
      </c>
      <c r="X419" s="31"/>
      <c r="Y419" s="5">
        <f t="shared" si="488"/>
        <v>0</v>
      </c>
      <c r="Z419" s="5">
        <f t="shared" si="478"/>
        <v>3.6271761191572898</v>
      </c>
      <c r="AA419" s="5">
        <f t="shared" si="484"/>
        <v>0</v>
      </c>
      <c r="AB419" s="5">
        <f t="shared" si="469"/>
        <v>3.3680677931672816</v>
      </c>
      <c r="AC419" s="32"/>
      <c r="AD419" s="5">
        <f t="shared" si="489"/>
        <v>191149.20091654404</v>
      </c>
      <c r="AE419" s="5">
        <f t="shared" si="471"/>
        <v>-1911.4920091654403</v>
      </c>
      <c r="AF419" s="5">
        <f t="shared" si="471"/>
        <v>-21021.773634128036</v>
      </c>
      <c r="AG419" s="5">
        <f t="shared" si="492"/>
        <v>-25777.541783865752</v>
      </c>
      <c r="AH419" s="5">
        <f t="shared" si="493"/>
        <v>142438.39348938482</v>
      </c>
      <c r="AI419" s="42">
        <f t="shared" si="487"/>
        <v>0</v>
      </c>
      <c r="AJ419" s="42">
        <f t="shared" si="490"/>
        <v>18564.575069791132</v>
      </c>
      <c r="AK419" s="42">
        <f t="shared" si="494"/>
        <v>161002.96855917596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341785.25845679722</v>
      </c>
      <c r="K420" s="11">
        <f t="shared" si="475"/>
        <v>3417.8525845679724</v>
      </c>
      <c r="L420" s="24">
        <f t="shared" si="481"/>
        <v>37588.084597317706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 H'!$B$392:$AV$512, 43)</f>
        <v>79.172431429376985</v>
      </c>
      <c r="S420" s="46">
        <f>VLOOKUP(I420, '[1]Lapse Rates'!$A$4:$F$24, 6)</f>
        <v>3.9775519999999998E-4</v>
      </c>
      <c r="T420" s="33">
        <f t="shared" si="491"/>
        <v>0.55926695545503147</v>
      </c>
      <c r="U420" s="33">
        <f t="shared" si="482"/>
        <v>4.4278524681479914E-2</v>
      </c>
      <c r="V420" s="39">
        <f t="shared" si="477"/>
        <v>2.2245133972040711E-4</v>
      </c>
      <c r="W420" s="32">
        <f t="shared" si="483"/>
        <v>0.51476597943383118</v>
      </c>
      <c r="X420" s="31"/>
      <c r="Y420" s="5">
        <f t="shared" si="488"/>
        <v>0</v>
      </c>
      <c r="Z420" s="5">
        <f t="shared" si="478"/>
        <v>3.3680677931672816</v>
      </c>
      <c r="AA420" s="5">
        <f t="shared" si="484"/>
        <v>0</v>
      </c>
      <c r="AB420" s="5">
        <f t="shared" si="469"/>
        <v>3.1000700102845671</v>
      </c>
      <c r="AC420" s="32"/>
      <c r="AD420" s="5">
        <f t="shared" si="489"/>
        <v>175939.42332555834</v>
      </c>
      <c r="AE420" s="5">
        <f t="shared" si="471"/>
        <v>-1759.3942332555837</v>
      </c>
      <c r="AF420" s="5">
        <f t="shared" si="471"/>
        <v>-19349.067182779952</v>
      </c>
      <c r="AG420" s="5">
        <f t="shared" si="492"/>
        <v>-26665.811640402968</v>
      </c>
      <c r="AH420" s="5">
        <f t="shared" si="493"/>
        <v>128165.15026911983</v>
      </c>
      <c r="AI420" s="42">
        <f t="shared" si="487"/>
        <v>0</v>
      </c>
      <c r="AJ420" s="42">
        <f t="shared" si="490"/>
        <v>17087.39126140541</v>
      </c>
      <c r="AK420" s="42">
        <f t="shared" si="494"/>
        <v>145252.54153052522</v>
      </c>
    </row>
    <row r="421" spans="1:37" ht="15" x14ac:dyDescent="0.2">
      <c r="I421" s="2">
        <f t="shared" si="474"/>
        <v>16</v>
      </c>
      <c r="J421" s="11">
        <f t="shared" si="464"/>
        <v>341785.25845679722</v>
      </c>
      <c r="K421" s="11">
        <f t="shared" si="475"/>
        <v>3417.8525845679724</v>
      </c>
      <c r="L421" s="24">
        <f t="shared" si="481"/>
        <v>37588.084597317706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 H'!$B$392:$AV$512, 43)</f>
        <v>87.885591060230823</v>
      </c>
      <c r="S421" s="46">
        <f>VLOOKUP(I421, '[1]Lapse Rates'!$A$4:$F$24, 6)</f>
        <v>2.516404E-4</v>
      </c>
      <c r="T421" s="33">
        <f t="shared" si="491"/>
        <v>0.51476597943383118</v>
      </c>
      <c r="U421" s="33">
        <f t="shared" si="482"/>
        <v>4.5240512360240875E-2</v>
      </c>
      <c r="V421" s="39">
        <f t="shared" si="477"/>
        <v>1.2953591697112106E-4</v>
      </c>
      <c r="W421" s="32">
        <f t="shared" si="483"/>
        <v>0.46939593115661915</v>
      </c>
      <c r="X421" s="31"/>
      <c r="Y421" s="5">
        <f t="shared" si="488"/>
        <v>0</v>
      </c>
      <c r="Z421" s="5">
        <f t="shared" si="478"/>
        <v>3.1000700102845671</v>
      </c>
      <c r="AA421" s="5">
        <f t="shared" si="484"/>
        <v>0</v>
      </c>
      <c r="AB421" s="5">
        <f t="shared" si="469"/>
        <v>2.8268384222451961</v>
      </c>
      <c r="AC421" s="32"/>
      <c r="AD421" s="5">
        <f t="shared" si="489"/>
        <v>160432.60964893407</v>
      </c>
      <c r="AE421" s="5">
        <f t="shared" si="471"/>
        <v>-1604.3260964893409</v>
      </c>
      <c r="AF421" s="5">
        <f t="shared" si="471"/>
        <v>-17643.693969951717</v>
      </c>
      <c r="AG421" s="5">
        <f t="shared" si="492"/>
        <v>-27245.148518195503</v>
      </c>
      <c r="AH421" s="5">
        <f t="shared" si="493"/>
        <v>113939.44106429753</v>
      </c>
      <c r="AI421" s="42">
        <f t="shared" si="487"/>
        <v>0</v>
      </c>
      <c r="AJ421" s="42">
        <f t="shared" si="490"/>
        <v>15581.35873336284</v>
      </c>
      <c r="AK421" s="42">
        <f t="shared" si="494"/>
        <v>129520.79979766037</v>
      </c>
    </row>
    <row r="422" spans="1:37" ht="15" x14ac:dyDescent="0.2">
      <c r="I422" s="2">
        <f t="shared" si="474"/>
        <v>17</v>
      </c>
      <c r="J422" s="11">
        <f t="shared" si="464"/>
        <v>341785.25845679722</v>
      </c>
      <c r="K422" s="11">
        <f t="shared" si="475"/>
        <v>3417.8525845679724</v>
      </c>
      <c r="L422" s="24">
        <f t="shared" si="481"/>
        <v>37588.084597317706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 H'!$B$392:$AV$512, 43)</f>
        <v>97.326686359804199</v>
      </c>
      <c r="S422" s="46">
        <f>VLOOKUP(I422, '[1]Lapse Rates'!$A$4:$F$24, 6)</f>
        <v>2.7508159999999998E-4</v>
      </c>
      <c r="T422" s="33">
        <f t="shared" si="491"/>
        <v>0.46939593115661915</v>
      </c>
      <c r="U422" s="33">
        <f t="shared" si="482"/>
        <v>4.5684750570248518E-2</v>
      </c>
      <c r="V422" s="39">
        <f t="shared" si="477"/>
        <v>1.2912218377605263E-4</v>
      </c>
      <c r="W422" s="32">
        <f t="shared" si="483"/>
        <v>0.42358205840259455</v>
      </c>
      <c r="X422" s="31"/>
      <c r="Y422" s="5">
        <f t="shared" si="488"/>
        <v>0</v>
      </c>
      <c r="Z422" s="5">
        <f t="shared" si="478"/>
        <v>2.8268384222451961</v>
      </c>
      <c r="AA422" s="5">
        <f t="shared" si="484"/>
        <v>0</v>
      </c>
      <c r="AB422" s="5">
        <f t="shared" si="469"/>
        <v>2.550933994497361</v>
      </c>
      <c r="AC422" s="32"/>
      <c r="AD422" s="5">
        <f t="shared" si="489"/>
        <v>144774.10330879295</v>
      </c>
      <c r="AE422" s="5">
        <f t="shared" si="471"/>
        <v>-1447.7410330879295</v>
      </c>
      <c r="AF422" s="5">
        <f t="shared" si="471"/>
        <v>-15921.638245142693</v>
      </c>
      <c r="AG422" s="5">
        <f t="shared" si="492"/>
        <v>-27512.681651170195</v>
      </c>
      <c r="AH422" s="5">
        <f t="shared" si="493"/>
        <v>99892.042379392151</v>
      </c>
      <c r="AI422" s="42">
        <f t="shared" si="487"/>
        <v>0</v>
      </c>
      <c r="AJ422" s="42">
        <f t="shared" si="490"/>
        <v>14060.593452095887</v>
      </c>
      <c r="AK422" s="42">
        <f t="shared" si="494"/>
        <v>113952.63583148803</v>
      </c>
    </row>
    <row r="423" spans="1:37" ht="15" x14ac:dyDescent="0.2">
      <c r="I423" s="2">
        <f t="shared" si="474"/>
        <v>18</v>
      </c>
      <c r="J423" s="11">
        <f t="shared" si="464"/>
        <v>341785.25845679722</v>
      </c>
      <c r="K423" s="11">
        <f t="shared" si="475"/>
        <v>3417.8525845679724</v>
      </c>
      <c r="L423" s="24">
        <f t="shared" si="481"/>
        <v>37588.084597317706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 H'!$B$392:$AV$512, 43)</f>
        <v>107.82221556107849</v>
      </c>
      <c r="S423" s="46">
        <f>VLOOKUP(I423, '[1]Lapse Rates'!$A$4:$F$24, 6)</f>
        <v>2.0998619999999999E-4</v>
      </c>
      <c r="T423" s="33">
        <f t="shared" si="491"/>
        <v>0.42358205840259455</v>
      </c>
      <c r="U423" s="33">
        <f t="shared" si="482"/>
        <v>4.5671556008889884E-2</v>
      </c>
      <c r="V423" s="39">
        <f t="shared" si="477"/>
        <v>8.8946386832138897E-5</v>
      </c>
      <c r="W423" s="32">
        <f t="shared" si="483"/>
        <v>0.37782155600687251</v>
      </c>
      <c r="X423" s="31"/>
      <c r="Y423" s="5">
        <f t="shared" si="488"/>
        <v>0</v>
      </c>
      <c r="Z423" s="5">
        <f t="shared" si="488"/>
        <v>2.550933994497361</v>
      </c>
      <c r="AA423" s="5">
        <f t="shared" si="484"/>
        <v>0</v>
      </c>
      <c r="AB423" s="5">
        <f t="shared" si="469"/>
        <v>2.275350978524628</v>
      </c>
      <c r="AC423" s="32"/>
      <c r="AD423" s="5">
        <f t="shared" si="489"/>
        <v>129133.83817035821</v>
      </c>
      <c r="AE423" s="5">
        <f t="shared" si="471"/>
        <v>-1291.3383817035822</v>
      </c>
      <c r="AF423" s="5">
        <f t="shared" si="471"/>
        <v>-14201.588609876533</v>
      </c>
      <c r="AG423" s="5">
        <f t="shared" si="492"/>
        <v>-27504.735503677744</v>
      </c>
      <c r="AH423" s="5">
        <f t="shared" si="493"/>
        <v>86136.175675100356</v>
      </c>
      <c r="AI423" s="42">
        <f t="shared" si="487"/>
        <v>0</v>
      </c>
      <c r="AJ423" s="42">
        <f t="shared" si="490"/>
        <v>12541.599475891881</v>
      </c>
      <c r="AK423" s="42">
        <f t="shared" si="494"/>
        <v>98677.775150992238</v>
      </c>
    </row>
    <row r="424" spans="1:37" ht="15" x14ac:dyDescent="0.2">
      <c r="I424" s="2">
        <f t="shared" si="474"/>
        <v>19</v>
      </c>
      <c r="J424" s="11">
        <f t="shared" si="464"/>
        <v>341785.25845679722</v>
      </c>
      <c r="K424" s="11">
        <f t="shared" si="475"/>
        <v>3417.8525845679724</v>
      </c>
      <c r="L424" s="24">
        <f t="shared" si="481"/>
        <v>37588.084597317706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 H'!$B$392:$AV$512, 43)</f>
        <v>119.47170333492431</v>
      </c>
      <c r="S424" s="46">
        <f>VLOOKUP(I424, '[1]Lapse Rates'!$A$4:$F$24, 6)</f>
        <v>1.6037285799999999E-2</v>
      </c>
      <c r="T424" s="33">
        <f t="shared" si="491"/>
        <v>0.37782155600687251</v>
      </c>
      <c r="U424" s="33">
        <f t="shared" si="482"/>
        <v>4.5138984852792559E-2</v>
      </c>
      <c r="V424" s="39">
        <f t="shared" si="477"/>
        <v>6.0592322750829203E-3</v>
      </c>
      <c r="W424" s="32">
        <f t="shared" si="483"/>
        <v>0.32662333887899703</v>
      </c>
      <c r="X424" s="31"/>
      <c r="Y424" s="5">
        <f t="shared" si="488"/>
        <v>0</v>
      </c>
      <c r="Z424" s="5">
        <f t="shared" si="488"/>
        <v>2.275350978524628</v>
      </c>
      <c r="AA424" s="5">
        <f t="shared" si="484"/>
        <v>0</v>
      </c>
      <c r="AB424" s="5">
        <f t="shared" si="469"/>
        <v>1.9670204674975951</v>
      </c>
      <c r="AC424" s="32"/>
      <c r="AD424" s="5">
        <f t="shared" si="489"/>
        <v>111635.04229678007</v>
      </c>
      <c r="AE424" s="5">
        <f t="shared" si="471"/>
        <v>-1116.3504229678008</v>
      </c>
      <c r="AF424" s="5">
        <f t="shared" si="471"/>
        <v>-12277.14569324211</v>
      </c>
      <c r="AG424" s="5">
        <f t="shared" si="492"/>
        <v>-27184.005708912409</v>
      </c>
      <c r="AH424" s="5">
        <f t="shared" si="493"/>
        <v>71057.540471657732</v>
      </c>
      <c r="AI424" s="42">
        <f t="shared" si="487"/>
        <v>0</v>
      </c>
      <c r="AJ424" s="42">
        <f t="shared" si="490"/>
        <v>10842.106884751976</v>
      </c>
      <c r="AK424" s="42">
        <f t="shared" si="494"/>
        <v>81899.64735640971</v>
      </c>
    </row>
    <row r="425" spans="1:37" ht="15" x14ac:dyDescent="0.2">
      <c r="I425" s="2">
        <f t="shared" si="474"/>
        <v>20</v>
      </c>
      <c r="J425" s="11">
        <f t="shared" si="464"/>
        <v>341785.25845679722</v>
      </c>
      <c r="K425" s="11">
        <f t="shared" si="475"/>
        <v>3417.8525845679724</v>
      </c>
      <c r="L425" s="24">
        <f t="shared" si="481"/>
        <v>37588.084597317706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 H'!$B$392:$AV$512, 43)</f>
        <v>132.45220849866709</v>
      </c>
      <c r="S425" s="46">
        <f>VLOOKUP(I425, '[1]Lapse Rates'!$A$4:$F$24, 6)</f>
        <v>0</v>
      </c>
      <c r="T425" s="33">
        <f t="shared" si="491"/>
        <v>0.32662333887899703</v>
      </c>
      <c r="U425" s="33">
        <f t="shared" si="482"/>
        <v>4.3261982581731709E-2</v>
      </c>
      <c r="V425" s="39">
        <f t="shared" si="477"/>
        <v>0</v>
      </c>
      <c r="W425" s="32">
        <f t="shared" si="483"/>
        <v>0.28336135629726533</v>
      </c>
      <c r="X425" s="31"/>
      <c r="Y425" s="5">
        <f t="shared" si="488"/>
        <v>0</v>
      </c>
      <c r="Z425" s="5">
        <f t="shared" si="488"/>
        <v>1.9670204674975951</v>
      </c>
      <c r="AA425" s="5">
        <f t="shared" si="484"/>
        <v>0</v>
      </c>
      <c r="AB425" s="5">
        <f t="shared" si="469"/>
        <v>1.7064842624154579</v>
      </c>
      <c r="AC425" s="32"/>
      <c r="AD425" s="5">
        <f>$W425*J425</f>
        <v>96848.73439872943</v>
      </c>
      <c r="AE425" s="5">
        <f t="shared" si="471"/>
        <v>-968.48734398729437</v>
      </c>
      <c r="AF425" s="5">
        <f t="shared" si="471"/>
        <v>-10651.010632112293</v>
      </c>
      <c r="AG425" s="5">
        <f t="shared" si="492"/>
        <v>-26053.620508213706</v>
      </c>
      <c r="AH425" s="5">
        <f t="shared" si="493"/>
        <v>59175.61591441615</v>
      </c>
      <c r="AI425" s="42">
        <f t="shared" si="487"/>
        <v>0</v>
      </c>
      <c r="AJ425" s="42">
        <f t="shared" si="490"/>
        <v>9406.0452007780659</v>
      </c>
      <c r="AK425" s="42">
        <f t="shared" si="494"/>
        <v>68581.66111519422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4943916.9878034582</v>
      </c>
      <c r="AE428" s="21">
        <f t="shared" ref="AE428:AK428" si="495">SUM(AE405:AE425)</f>
        <v>-179392.32681726466</v>
      </c>
      <c r="AF428" s="21">
        <f t="shared" si="495"/>
        <v>-517198.5362568798</v>
      </c>
      <c r="AG428" s="21">
        <f t="shared" si="495"/>
        <v>-422229.10169223585</v>
      </c>
      <c r="AH428" s="21">
        <f t="shared" si="495"/>
        <v>3825097.0230370797</v>
      </c>
      <c r="AI428" s="21">
        <f t="shared" si="495"/>
        <v>0</v>
      </c>
      <c r="AJ428" s="21">
        <f t="shared" si="495"/>
        <v>447290.76724103809</v>
      </c>
      <c r="AK428" s="21">
        <f t="shared" si="495"/>
        <v>4272387.7902781162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2638311.8471413725</v>
      </c>
      <c r="AE430" s="21">
        <f t="shared" ref="AE430:AK430" si="496">AE405+NPV($D$6,AE406:AE425)</f>
        <v>-156634.93446497413</v>
      </c>
      <c r="AF430" s="21">
        <f t="shared" si="496"/>
        <v>-266922.44394835993</v>
      </c>
      <c r="AG430" s="21">
        <f t="shared" si="496"/>
        <v>-159012.23214013918</v>
      </c>
      <c r="AH430" s="21">
        <f t="shared" si="496"/>
        <v>2055742.2365878993</v>
      </c>
      <c r="AI430" s="21">
        <f t="shared" si="496"/>
        <v>0</v>
      </c>
      <c r="AJ430" s="21">
        <f t="shared" si="496"/>
        <v>223339.15435940897</v>
      </c>
      <c r="AK430" s="21">
        <f t="shared" si="496"/>
        <v>2279081.3909473079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3776998.6617340851</v>
      </c>
      <c r="AE432" s="21">
        <f t="shared" ref="AE432:AK432" si="497">AE405+NPV($D$7,AE406:AE425)</f>
        <v>-167840.63748319654</v>
      </c>
      <c r="AF432" s="21">
        <f t="shared" si="497"/>
        <v>-390157.98515430209</v>
      </c>
      <c r="AG432" s="21">
        <f t="shared" si="497"/>
        <v>-281388.68041085056</v>
      </c>
      <c r="AH432" s="21">
        <f t="shared" si="497"/>
        <v>2937611.3586857356</v>
      </c>
      <c r="AI432" s="21">
        <f t="shared" si="497"/>
        <v>0</v>
      </c>
      <c r="AJ432" s="21">
        <f t="shared" si="497"/>
        <v>333947.14210477698</v>
      </c>
      <c r="AK432" s="21">
        <f t="shared" si="497"/>
        <v>3271558.5007905131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316236.60767721978</v>
      </c>
    </row>
    <row r="436" spans="1:39" ht="15" x14ac:dyDescent="0.2">
      <c r="G436" s="58" t="s">
        <v>123</v>
      </c>
      <c r="H436" s="57"/>
      <c r="I436" s="57"/>
      <c r="J436" s="11">
        <f>H$435</f>
        <v>316236.60767721978</v>
      </c>
      <c r="K436" s="11">
        <f>J436*$C$10</f>
        <v>126494.64307088792</v>
      </c>
      <c r="L436" s="24">
        <f>$C$445</f>
        <v>44448.984866880783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316236.60767721978</v>
      </c>
      <c r="AE436" s="5">
        <f>-$W436*K436</f>
        <v>-126494.64307088792</v>
      </c>
      <c r="AF436" s="5">
        <f>-$W436*L436</f>
        <v>-44448.984866880783</v>
      </c>
      <c r="AG436" s="5"/>
      <c r="AH436" s="5">
        <f>SUM(AD436:AG436)</f>
        <v>145292.97973945108</v>
      </c>
      <c r="AI436" s="42">
        <f>Y436-AA436</f>
        <v>0</v>
      </c>
      <c r="AJ436" s="42"/>
      <c r="AK436" s="42">
        <f>SUM(AH436:AJ436)</f>
        <v>145292.97973945108</v>
      </c>
      <c r="AL436" s="6" t="s">
        <v>39</v>
      </c>
      <c r="AM436" s="36">
        <f>AK463</f>
        <v>3183680.1765503595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316236.60767721978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 H'!$B$392:$AV$512, 46)</f>
        <v>16.819956584023956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1.6819956584023955E-2</v>
      </c>
      <c r="V437" s="39">
        <f>MIN(S437*T437,T437-U437)</f>
        <v>1.1402544E-3</v>
      </c>
      <c r="W437" s="32">
        <f>T437-SUM(U437:V437)</f>
        <v>0.98203978901597599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5.9141284009930217</v>
      </c>
      <c r="AC437" s="32"/>
      <c r="AD437" s="5">
        <f t="shared" ref="AD437:AD439" si="506">$W437*J437</f>
        <v>310556.93148246489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-10129.465633640162</v>
      </c>
      <c r="AH437" s="5">
        <f t="shared" ref="AH437:AH445" si="508">SUM(AD437:AG437)</f>
        <v>300427.46584882471</v>
      </c>
      <c r="AI437" s="42">
        <f>-M437*$W436*(N437-N436)/1000</f>
        <v>0</v>
      </c>
      <c r="AJ437" s="42">
        <f>$D$6*SUM(Y437:Z437,AD437:AE437)</f>
        <v>30466.225765078809</v>
      </c>
      <c r="AK437" s="42">
        <f t="shared" ref="AK437" si="509">SUM(AH437:AJ437)</f>
        <v>330893.6916139035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316236.60767721978</v>
      </c>
      <c r="K438" s="11">
        <f t="shared" ref="K438:K456" si="511">J438*$C$11</f>
        <v>3162.3660767721981</v>
      </c>
      <c r="L438" s="24">
        <f>$C$446</f>
        <v>34961.886636564188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 H'!$B$392:$AV$512, 46)</f>
        <v>18.372681181567849</v>
      </c>
      <c r="S438" s="46">
        <f>VLOOKUP(I438, '[1]Lapse Rates'!$A$4:$F$24, 6)</f>
        <v>1.1150343000000001E-3</v>
      </c>
      <c r="T438" s="33">
        <f t="shared" ref="T438:T440" si="512">W437</f>
        <v>0.98203978901597599</v>
      </c>
      <c r="U438" s="33">
        <f>T438*R438/1000</f>
        <v>1.8042703951204681E-2</v>
      </c>
      <c r="V438" s="39">
        <f t="shared" ref="V438:V456" si="513">MIN(S438*T438,T438-U438)</f>
        <v>1.0950080487175766E-3</v>
      </c>
      <c r="W438" s="32">
        <f>T438-SUM(U438:V438)</f>
        <v>0.96290207701605368</v>
      </c>
      <c r="X438" s="32"/>
      <c r="Y438" s="5">
        <f t="shared" ref="Y438:Z453" si="514">AA437</f>
        <v>0</v>
      </c>
      <c r="Z438" s="5">
        <f t="shared" si="514"/>
        <v>5.9141284009930217</v>
      </c>
      <c r="AA438" s="5">
        <f>O438*W438</f>
        <v>0</v>
      </c>
      <c r="AB438" s="5">
        <f t="shared" si="505"/>
        <v>5.79887554939301</v>
      </c>
      <c r="AC438" s="32"/>
      <c r="AD438" s="5">
        <f t="shared" si="506"/>
        <v>304504.88636090583</v>
      </c>
      <c r="AE438" s="5">
        <f t="shared" si="507"/>
        <v>-3045.0488636090586</v>
      </c>
      <c r="AF438" s="5">
        <f t="shared" si="507"/>
        <v>-33664.873258747466</v>
      </c>
      <c r="AG438" s="5">
        <f t="shared" ref="AG438:AG441" si="515">-U438*M438</f>
        <v>-10865.839557830044</v>
      </c>
      <c r="AH438" s="5">
        <f t="shared" si="508"/>
        <v>256929.12468071931</v>
      </c>
      <c r="AI438" s="42">
        <f>-M438*($W437*N438-$W436*N437)/1000</f>
        <v>0</v>
      </c>
      <c r="AJ438" s="42">
        <f t="shared" ref="AJ438:AJ439" si="516">$D$6*SUM(Y438:Z438,AD438:AE438)</f>
        <v>29573.790234480952</v>
      </c>
      <c r="AK438" s="42">
        <f>SUM(AH438:AJ438)</f>
        <v>286502.91491520026</v>
      </c>
      <c r="AL438" s="48" t="s">
        <v>59</v>
      </c>
      <c r="AM438" s="54">
        <f>AK463/AD463</f>
        <v>0.87211430225561914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316236.60767721978</v>
      </c>
      <c r="K439" s="11">
        <f t="shared" si="511"/>
        <v>3162.3660767721981</v>
      </c>
      <c r="L439" s="24">
        <f t="shared" ref="L439:L456" si="517">$C$446</f>
        <v>34961.886636564188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 H'!$B$392:$AV$512, 46)</f>
        <v>20.017002612203171</v>
      </c>
      <c r="S439" s="46">
        <f>VLOOKUP(I439, '[1]Lapse Rates'!$A$4:$F$24, 6)</f>
        <v>9.1335750000000001E-4</v>
      </c>
      <c r="T439" s="33">
        <f t="shared" si="512"/>
        <v>0.96290207701605368</v>
      </c>
      <c r="U439" s="33">
        <f t="shared" ref="U439:U456" si="518">T439*R439/1000</f>
        <v>1.9274413390926205E-2</v>
      </c>
      <c r="V439" s="39">
        <f t="shared" si="513"/>
        <v>8.7947383380819022E-4</v>
      </c>
      <c r="W439" s="32">
        <f t="shared" ref="W439:W456" si="519">T439-SUM(U439:V439)</f>
        <v>0.94274818979131925</v>
      </c>
      <c r="X439" s="32"/>
      <c r="Y439" s="5">
        <f t="shared" si="514"/>
        <v>0</v>
      </c>
      <c r="Z439" s="5">
        <f t="shared" si="514"/>
        <v>5.79887554939301</v>
      </c>
      <c r="AA439" s="5">
        <f t="shared" ref="AA439:AA456" si="520">O439*W439</f>
        <v>0</v>
      </c>
      <c r="AB439" s="5">
        <f t="shared" si="505"/>
        <v>5.6775029958983643</v>
      </c>
      <c r="AC439" s="32"/>
      <c r="AD439" s="5">
        <f t="shared" si="506"/>
        <v>298131.48943344655</v>
      </c>
      <c r="AE439" s="5">
        <f t="shared" si="507"/>
        <v>-2981.3148943344659</v>
      </c>
      <c r="AF439" s="5">
        <f>-$W439*L439</f>
        <v>-32960.255338310206</v>
      </c>
      <c r="AG439" s="5">
        <f t="shared" si="515"/>
        <v>-11607.610702004098</v>
      </c>
      <c r="AH439" s="5">
        <f t="shared" si="508"/>
        <v>250582.30849879776</v>
      </c>
      <c r="AI439" s="42">
        <f>-M439*($W438*N439-$W437*N438)/1000</f>
        <v>0</v>
      </c>
      <c r="AJ439" s="42">
        <f t="shared" si="516"/>
        <v>28954.800991978293</v>
      </c>
      <c r="AK439" s="42">
        <f t="shared" ref="AK439:AK446" si="521">SUM(AH439:AJ439)</f>
        <v>279537.10949077609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316236.60767721978</v>
      </c>
      <c r="K440" s="11">
        <f t="shared" si="511"/>
        <v>3162.3660767721981</v>
      </c>
      <c r="L440" s="24">
        <f t="shared" si="517"/>
        <v>34961.886636564188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 H'!$B$392:$AV$512, 46)</f>
        <v>21.750970519104197</v>
      </c>
      <c r="S440" s="46">
        <f>VLOOKUP(I440, '[1]Lapse Rates'!$A$4:$F$24, 6)</f>
        <v>8.7679360000000005E-4</v>
      </c>
      <c r="T440" s="33">
        <f t="shared" si="512"/>
        <v>0.94274818979131925</v>
      </c>
      <c r="U440" s="33">
        <f t="shared" si="518"/>
        <v>2.0505688083089831E-2</v>
      </c>
      <c r="V440" s="39">
        <f t="shared" si="513"/>
        <v>8.2659557922061414E-4</v>
      </c>
      <c r="W440" s="32">
        <f t="shared" si="519"/>
        <v>0.92141590612900881</v>
      </c>
      <c r="X440" s="32"/>
      <c r="Y440" s="5">
        <f>AA439</f>
        <v>0</v>
      </c>
      <c r="Z440" s="5">
        <f t="shared" si="514"/>
        <v>5.6775029958983643</v>
      </c>
      <c r="AA440" s="5">
        <f t="shared" si="520"/>
        <v>0</v>
      </c>
      <c r="AB440" s="5">
        <f t="shared" si="505"/>
        <v>5.5490337973216688</v>
      </c>
      <c r="AC440" s="32"/>
      <c r="AD440" s="5">
        <f>$W440*J440</f>
        <v>291385.44041406934</v>
      </c>
      <c r="AE440" s="5">
        <f t="shared" si="507"/>
        <v>-2913.8544041406935</v>
      </c>
      <c r="AF440" s="5">
        <f t="shared" si="507"/>
        <v>-32214.438455209474</v>
      </c>
      <c r="AG440" s="5">
        <f t="shared" si="515"/>
        <v>-12349.120028591105</v>
      </c>
      <c r="AH440" s="5">
        <f t="shared" si="508"/>
        <v>243908.02752612808</v>
      </c>
      <c r="AI440" s="42">
        <f t="shared" ref="AI440:AI456" si="523">-M440*($W439*N440-$W438*N439)/1000</f>
        <v>0</v>
      </c>
      <c r="AJ440" s="42">
        <f>$D$6*SUM(Y440:Z440,AD440:AE440)</f>
        <v>28299.619550617899</v>
      </c>
      <c r="AK440" s="42">
        <f t="shared" si="521"/>
        <v>272207.64707674598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316236.60767721978</v>
      </c>
      <c r="K441" s="11">
        <f t="shared" si="511"/>
        <v>3162.3660767721981</v>
      </c>
      <c r="L441" s="24">
        <f t="shared" si="517"/>
        <v>34961.886636564188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 H'!$B$392:$AV$512, 46)</f>
        <v>23.692736779021207</v>
      </c>
      <c r="S441" s="46">
        <f>VLOOKUP(I441, '[1]Lapse Rates'!$A$4:$F$24, 6)</f>
        <v>8.7786349999999995E-4</v>
      </c>
      <c r="T441" s="33">
        <f>W440</f>
        <v>0.92141590612900881</v>
      </c>
      <c r="U441" s="33">
        <f t="shared" si="518"/>
        <v>2.1830864527917916E-2</v>
      </c>
      <c r="V441" s="39">
        <f t="shared" si="513"/>
        <v>8.0887739231008313E-4</v>
      </c>
      <c r="W441" s="32">
        <f t="shared" si="519"/>
        <v>0.89877616420878081</v>
      </c>
      <c r="X441" s="32"/>
      <c r="Y441" s="5">
        <f t="shared" ref="Y441:Z456" si="524">AA440</f>
        <v>0</v>
      </c>
      <c r="Z441" s="5">
        <f t="shared" si="514"/>
        <v>5.5490337973216688</v>
      </c>
      <c r="AA441" s="5">
        <f t="shared" si="520"/>
        <v>0</v>
      </c>
      <c r="AB441" s="5">
        <f t="shared" si="505"/>
        <v>5.4126907059528984</v>
      </c>
      <c r="AC441" s="32"/>
      <c r="AD441" s="5">
        <f t="shared" ref="AD441:AD455" si="525">$W441*J441</f>
        <v>284225.92523052869</v>
      </c>
      <c r="AE441" s="5">
        <f t="shared" si="507"/>
        <v>-2842.2592523052872</v>
      </c>
      <c r="AF441" s="5">
        <f t="shared" si="507"/>
        <v>-31422.910364713392</v>
      </c>
      <c r="AG441" s="5">
        <f t="shared" si="515"/>
        <v>-13147.179713783478</v>
      </c>
      <c r="AH441" s="5">
        <f t="shared" si="508"/>
        <v>236813.57589972657</v>
      </c>
      <c r="AI441" s="42">
        <f t="shared" si="523"/>
        <v>0</v>
      </c>
      <c r="AJ441" s="42">
        <f t="shared" ref="AJ441:AJ456" si="526">$D$6*SUM(Y441:Z441,AD441:AE441)</f>
        <v>27604.28199267924</v>
      </c>
      <c r="AK441" s="42">
        <f t="shared" si="521"/>
        <v>264417.85789240582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316236.60767721978</v>
      </c>
      <c r="K442" s="11">
        <f t="shared" si="511"/>
        <v>3162.3660767721981</v>
      </c>
      <c r="L442" s="24">
        <f t="shared" si="517"/>
        <v>34961.886636564188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 H'!$B$392:$AV$512, 46)</f>
        <v>26.145495586352794</v>
      </c>
      <c r="S442" s="46">
        <f>VLOOKUP(I442, '[1]Lapse Rates'!$A$4:$F$24, 6)</f>
        <v>8.7081910000000003E-4</v>
      </c>
      <c r="T442" s="33">
        <f t="shared" ref="T442:T456" si="527">W441</f>
        <v>0.89877616420878081</v>
      </c>
      <c r="U442" s="33">
        <f t="shared" si="518"/>
        <v>2.3498948234439772E-2</v>
      </c>
      <c r="V442" s="39">
        <f t="shared" si="513"/>
        <v>7.8267145041774279E-4</v>
      </c>
      <c r="W442" s="32">
        <f t="shared" si="519"/>
        <v>0.87449454452392328</v>
      </c>
      <c r="X442" s="32"/>
      <c r="Y442" s="5">
        <f t="shared" si="524"/>
        <v>0</v>
      </c>
      <c r="Z442" s="5">
        <f t="shared" si="514"/>
        <v>5.4126907059528984</v>
      </c>
      <c r="AA442" s="5">
        <f t="shared" si="520"/>
        <v>0</v>
      </c>
      <c r="AB442" s="5">
        <f t="shared" si="505"/>
        <v>5.266459750540978</v>
      </c>
      <c r="AC442" s="32"/>
      <c r="AD442" s="5">
        <f t="shared" si="525"/>
        <v>276547.18819248094</v>
      </c>
      <c r="AE442" s="5">
        <f t="shared" si="507"/>
        <v>-2765.4718819248096</v>
      </c>
      <c r="AF442" s="5">
        <f t="shared" si="507"/>
        <v>-30573.979129939238</v>
      </c>
      <c r="AG442" s="5">
        <f>-U442*M442</f>
        <v>-14151.74809627843</v>
      </c>
      <c r="AH442" s="5">
        <f t="shared" si="508"/>
        <v>229055.98908433845</v>
      </c>
      <c r="AI442" s="42">
        <f t="shared" si="523"/>
        <v>0</v>
      </c>
      <c r="AJ442" s="42">
        <f t="shared" si="526"/>
        <v>26858.517355023811</v>
      </c>
      <c r="AK442" s="42">
        <f t="shared" si="521"/>
        <v>255914.50643936225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316236.60767721978</v>
      </c>
      <c r="K443" s="11">
        <f t="shared" si="511"/>
        <v>3162.3660767721981</v>
      </c>
      <c r="L443" s="24">
        <f t="shared" si="517"/>
        <v>34961.886636564188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 H'!$B$392:$AV$512, 46)</f>
        <v>28.654514198914686</v>
      </c>
      <c r="S443" s="46">
        <f>VLOOKUP(I443, '[1]Lapse Rates'!$A$4:$F$24, 6)</f>
        <v>7.8743759999999998E-4</v>
      </c>
      <c r="T443" s="33">
        <f t="shared" si="527"/>
        <v>0.87449454452392328</v>
      </c>
      <c r="U443" s="33">
        <f t="shared" si="518"/>
        <v>2.5058216342934193E-2</v>
      </c>
      <c r="V443" s="39">
        <f t="shared" si="513"/>
        <v>6.8860988535301125E-4</v>
      </c>
      <c r="W443" s="32">
        <f t="shared" si="519"/>
        <v>0.84874771829563611</v>
      </c>
      <c r="X443" s="32"/>
      <c r="Y443" s="5">
        <f t="shared" si="524"/>
        <v>0</v>
      </c>
      <c r="Z443" s="5">
        <f t="shared" si="514"/>
        <v>5.266459750540978</v>
      </c>
      <c r="AA443" s="5">
        <f t="shared" si="520"/>
        <v>0</v>
      </c>
      <c r="AB443" s="5">
        <f t="shared" si="505"/>
        <v>5.1114048964146264</v>
      </c>
      <c r="AC443" s="32"/>
      <c r="AD443" s="5">
        <f t="shared" si="525"/>
        <v>268405.09920759255</v>
      </c>
      <c r="AE443" s="5">
        <f t="shared" si="507"/>
        <v>-2684.0509920759255</v>
      </c>
      <c r="AF443" s="5">
        <f t="shared" si="507"/>
        <v>-29673.821510094545</v>
      </c>
      <c r="AG443" s="5">
        <f t="shared" ref="AG443:AG456" si="528">-U443*M443</f>
        <v>-15090.784569988917</v>
      </c>
      <c r="AH443" s="5">
        <f t="shared" si="508"/>
        <v>220956.44213543314</v>
      </c>
      <c r="AI443" s="42">
        <f t="shared" si="523"/>
        <v>0</v>
      </c>
      <c r="AJ443" s="42">
        <f t="shared" si="526"/>
        <v>26067.75146964371</v>
      </c>
      <c r="AK443" s="42">
        <f t="shared" si="521"/>
        <v>247024.19360507684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316236.60767721978</v>
      </c>
      <c r="K444" s="11">
        <f t="shared" si="511"/>
        <v>3162.3660767721981</v>
      </c>
      <c r="L444" s="24">
        <f t="shared" si="517"/>
        <v>34961.886636564188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 H'!$B$392:$AV$512, 46)</f>
        <v>31.534685992503544</v>
      </c>
      <c r="S444" s="46">
        <f>VLOOKUP(I444, '[1]Lapse Rates'!$A$4:$F$24, 6)</f>
        <v>7.0183349999999997E-4</v>
      </c>
      <c r="T444" s="33">
        <f t="shared" si="527"/>
        <v>0.84874771829563611</v>
      </c>
      <c r="U444" s="33">
        <f t="shared" si="518"/>
        <v>2.676499278330674E-2</v>
      </c>
      <c r="V444" s="39">
        <f t="shared" si="513"/>
        <v>5.9567958174844033E-4</v>
      </c>
      <c r="W444" s="32">
        <f t="shared" si="519"/>
        <v>0.82138704593058098</v>
      </c>
      <c r="X444" s="32"/>
      <c r="Y444" s="5">
        <f t="shared" si="524"/>
        <v>0</v>
      </c>
      <c r="Z444" s="5">
        <f t="shared" si="514"/>
        <v>5.1114048964146264</v>
      </c>
      <c r="AA444" s="5">
        <f t="shared" si="520"/>
        <v>0</v>
      </c>
      <c r="AB444" s="5">
        <f t="shared" si="505"/>
        <v>4.9466309928372789</v>
      </c>
      <c r="AC444" s="32"/>
      <c r="AD444" s="5">
        <f t="shared" si="525"/>
        <v>259752.65299509963</v>
      </c>
      <c r="AE444" s="5">
        <f t="shared" si="507"/>
        <v>-2597.5265299509965</v>
      </c>
      <c r="AF444" s="5">
        <f t="shared" si="507"/>
        <v>-28717.240784567315</v>
      </c>
      <c r="AG444" s="5">
        <f t="shared" si="528"/>
        <v>-16118.654838898035</v>
      </c>
      <c r="AH444" s="5">
        <f t="shared" si="508"/>
        <v>212319.23084168328</v>
      </c>
      <c r="AI444" s="42">
        <f t="shared" si="523"/>
        <v>0</v>
      </c>
      <c r="AJ444" s="42">
        <f t="shared" si="526"/>
        <v>25227.419335051422</v>
      </c>
      <c r="AK444" s="42">
        <f t="shared" si="521"/>
        <v>237546.65017673469</v>
      </c>
    </row>
    <row r="445" spans="1:39" ht="15" x14ac:dyDescent="0.2">
      <c r="A445" s="12"/>
      <c r="B445" s="13">
        <v>1</v>
      </c>
      <c r="C445" s="10">
        <f>$H$435*0.14+$B$448</f>
        <v>44448.984866880783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316236.60767721978</v>
      </c>
      <c r="K445" s="11">
        <f t="shared" si="511"/>
        <v>3162.3660767721981</v>
      </c>
      <c r="L445" s="24">
        <f t="shared" si="517"/>
        <v>34961.886636564188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 H'!$B$392:$AV$512, 46)</f>
        <v>34.840912103057988</v>
      </c>
      <c r="S445" s="46">
        <f>VLOOKUP(I445, '[1]Lapse Rates'!$A$4:$F$24, 6)</f>
        <v>6.5742610000000005E-4</v>
      </c>
      <c r="T445" s="33">
        <f t="shared" si="527"/>
        <v>0.82138704593058098</v>
      </c>
      <c r="U445" s="33">
        <f t="shared" si="518"/>
        <v>2.8617873869857827E-2</v>
      </c>
      <c r="V445" s="39">
        <f t="shared" si="513"/>
        <v>5.4000128219666276E-4</v>
      </c>
      <c r="W445" s="32">
        <f t="shared" si="519"/>
        <v>0.7922291707785265</v>
      </c>
      <c r="X445" s="32"/>
      <c r="Y445" s="5">
        <f t="shared" si="524"/>
        <v>0</v>
      </c>
      <c r="Z445" s="5">
        <f t="shared" si="514"/>
        <v>4.9466309928372789</v>
      </c>
      <c r="AA445" s="5">
        <f t="shared" si="520"/>
        <v>0</v>
      </c>
      <c r="AB445" s="5">
        <f t="shared" si="505"/>
        <v>4.7710338128878123</v>
      </c>
      <c r="AC445" s="32"/>
      <c r="AD445" s="5">
        <f t="shared" si="525"/>
        <v>250531.86546993803</v>
      </c>
      <c r="AE445" s="5">
        <f t="shared" si="507"/>
        <v>-2505.3186546993807</v>
      </c>
      <c r="AF445" s="5">
        <f t="shared" si="507"/>
        <v>-27697.826458938092</v>
      </c>
      <c r="AG445" s="5">
        <f t="shared" si="528"/>
        <v>-17234.513562770608</v>
      </c>
      <c r="AH445" s="5">
        <f t="shared" si="508"/>
        <v>203094.20679352994</v>
      </c>
      <c r="AI445" s="42">
        <f t="shared" si="523"/>
        <v>0</v>
      </c>
      <c r="AJ445" s="42">
        <f t="shared" si="526"/>
        <v>24331.889507075313</v>
      </c>
      <c r="AK445" s="42">
        <f t="shared" si="521"/>
        <v>227426.09630060525</v>
      </c>
    </row>
    <row r="446" spans="1:39" ht="15" x14ac:dyDescent="0.2">
      <c r="A446" s="12"/>
      <c r="B446" s="70" t="s">
        <v>49</v>
      </c>
      <c r="C446" s="10">
        <f>$H$435*0.11+$B$448</f>
        <v>34961.886636564188</v>
      </c>
      <c r="D446" s="1"/>
      <c r="E446" s="1"/>
      <c r="F446" s="1"/>
      <c r="I446" s="2">
        <f t="shared" si="510"/>
        <v>10</v>
      </c>
      <c r="J446" s="11">
        <f t="shared" si="500"/>
        <v>316236.60767721978</v>
      </c>
      <c r="K446" s="11">
        <f t="shared" si="511"/>
        <v>3162.3660767721981</v>
      </c>
      <c r="L446" s="24">
        <f t="shared" si="517"/>
        <v>34961.886636564188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 H'!$B$392:$AV$512, 46)</f>
        <v>38.764835880333209</v>
      </c>
      <c r="S446" s="46">
        <f>VLOOKUP(I446, '[1]Lapse Rates'!$A$4:$F$24, 6)</f>
        <v>5.9033320000000003E-4</v>
      </c>
      <c r="T446" s="33">
        <f t="shared" si="527"/>
        <v>0.7922291707785265</v>
      </c>
      <c r="U446" s="33">
        <f t="shared" si="518"/>
        <v>3.071063378484205E-2</v>
      </c>
      <c r="V446" s="39">
        <f t="shared" si="513"/>
        <v>4.6767918151903405E-4</v>
      </c>
      <c r="W446" s="32">
        <f t="shared" si="519"/>
        <v>0.76105085781216542</v>
      </c>
      <c r="X446" s="32"/>
      <c r="Y446" s="5">
        <f t="shared" si="524"/>
        <v>0</v>
      </c>
      <c r="Z446" s="5">
        <f t="shared" si="514"/>
        <v>4.7710338128878123</v>
      </c>
      <c r="AA446" s="5">
        <f t="shared" si="520"/>
        <v>0</v>
      </c>
      <c r="AB446" s="5">
        <f t="shared" si="505"/>
        <v>4.5832689704936254</v>
      </c>
      <c r="AC446" s="32"/>
      <c r="AD446" s="5">
        <f t="shared" si="525"/>
        <v>240672.14154435732</v>
      </c>
      <c r="AE446" s="5">
        <f t="shared" si="507"/>
        <v>-2406.7214154435733</v>
      </c>
      <c r="AF446" s="5">
        <f t="shared" si="507"/>
        <v>-26607.773815488858</v>
      </c>
      <c r="AG446" s="5">
        <f t="shared" si="528"/>
        <v>-18494.834273611643</v>
      </c>
      <c r="AH446" s="5">
        <f>SUM(AD446:AG446)</f>
        <v>193162.81203981326</v>
      </c>
      <c r="AI446" s="42">
        <f t="shared" si="523"/>
        <v>0</v>
      </c>
      <c r="AJ446" s="42">
        <f t="shared" si="526"/>
        <v>23374.305753063483</v>
      </c>
      <c r="AK446" s="42">
        <f t="shared" si="521"/>
        <v>216537.11779287673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316236.60767721978</v>
      </c>
      <c r="K447" s="11">
        <f t="shared" si="511"/>
        <v>3162.3660767721981</v>
      </c>
      <c r="L447" s="24">
        <f t="shared" si="517"/>
        <v>34961.886636564188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 H'!$B$392:$AV$512, 46)</f>
        <v>43.263527710093015</v>
      </c>
      <c r="S447" s="46">
        <f>VLOOKUP(I447, '[1]Lapse Rates'!$A$4:$F$24, 6)</f>
        <v>5.0522920000000001E-4</v>
      </c>
      <c r="T447" s="33">
        <f t="shared" si="527"/>
        <v>0.76105085781216542</v>
      </c>
      <c r="U447" s="33">
        <f t="shared" si="518"/>
        <v>3.2925744875746683E-2</v>
      </c>
      <c r="V447" s="39">
        <f t="shared" si="513"/>
        <v>3.8450511605175408E-4</v>
      </c>
      <c r="W447" s="32">
        <f t="shared" si="519"/>
        <v>0.72774060782036698</v>
      </c>
      <c r="X447" s="31"/>
      <c r="Y447" s="5">
        <f t="shared" si="524"/>
        <v>0</v>
      </c>
      <c r="Z447" s="5">
        <f t="shared" si="514"/>
        <v>4.5832689704936254</v>
      </c>
      <c r="AA447" s="5">
        <f t="shared" si="520"/>
        <v>0</v>
      </c>
      <c r="AB447" s="5">
        <f t="shared" si="505"/>
        <v>4.3826649850705177</v>
      </c>
      <c r="AC447" s="32"/>
      <c r="AD447" s="5">
        <f t="shared" si="525"/>
        <v>230138.22108607084</v>
      </c>
      <c r="AE447" s="5">
        <f t="shared" si="507"/>
        <v>-2301.3822108607087</v>
      </c>
      <c r="AF447" s="5">
        <f t="shared" si="507"/>
        <v>-25443.184631439988</v>
      </c>
      <c r="AG447" s="5">
        <f t="shared" si="528"/>
        <v>-19828.83841077605</v>
      </c>
      <c r="AH447" s="5">
        <f t="shared" ref="AH447:AH456" si="529">SUM(AD447:AG447)</f>
        <v>182564.81583299412</v>
      </c>
      <c r="AI447" s="42">
        <f t="shared" si="523"/>
        <v>0</v>
      </c>
      <c r="AJ447" s="42">
        <f t="shared" si="526"/>
        <v>22351.243512344121</v>
      </c>
      <c r="AK447" s="42">
        <f t="shared" ref="AK447:AK456" si="530">SUM(AH447:AJ447)</f>
        <v>204916.05934533823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510"/>
        <v>12</v>
      </c>
      <c r="J448" s="11">
        <f t="shared" si="500"/>
        <v>316236.60767721978</v>
      </c>
      <c r="K448" s="11">
        <f t="shared" si="511"/>
        <v>3162.3660767721981</v>
      </c>
      <c r="L448" s="24">
        <f t="shared" si="517"/>
        <v>34961.886636564188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 H'!$B$392:$AV$512, 46)</f>
        <v>48.397638959951415</v>
      </c>
      <c r="S448" s="46">
        <f>VLOOKUP(I448, '[1]Lapse Rates'!$A$4:$F$24, 6)</f>
        <v>4.8306569999999999E-4</v>
      </c>
      <c r="T448" s="33">
        <f t="shared" si="527"/>
        <v>0.72774060782036698</v>
      </c>
      <c r="U448" s="33">
        <f t="shared" si="518"/>
        <v>3.5220927193785723E-2</v>
      </c>
      <c r="V448" s="39">
        <f t="shared" si="513"/>
        <v>3.5154652613517102E-4</v>
      </c>
      <c r="W448" s="32">
        <f t="shared" si="519"/>
        <v>0.69216813410044609</v>
      </c>
      <c r="X448" s="31"/>
      <c r="Y448" s="5">
        <f t="shared" si="524"/>
        <v>0</v>
      </c>
      <c r="Z448" s="5">
        <f t="shared" si="514"/>
        <v>4.3826649850705177</v>
      </c>
      <c r="AA448" s="5">
        <f t="shared" si="520"/>
        <v>0</v>
      </c>
      <c r="AB448" s="5">
        <f t="shared" si="505"/>
        <v>4.1684372323117751</v>
      </c>
      <c r="AC448" s="32"/>
      <c r="AD448" s="5">
        <f t="shared" si="525"/>
        <v>218888.90267019602</v>
      </c>
      <c r="AE448" s="5">
        <f t="shared" si="507"/>
        <v>-2188.8890267019606</v>
      </c>
      <c r="AF448" s="5">
        <f t="shared" si="507"/>
        <v>-24199.503837861954</v>
      </c>
      <c r="AG448" s="5">
        <f t="shared" si="528"/>
        <v>-21211.063762986381</v>
      </c>
      <c r="AH448" s="5">
        <f t="shared" si="529"/>
        <v>171289.44604264569</v>
      </c>
      <c r="AI448" s="42">
        <f t="shared" si="523"/>
        <v>0</v>
      </c>
      <c r="AJ448" s="42">
        <f t="shared" si="526"/>
        <v>21258.701277861805</v>
      </c>
      <c r="AK448" s="42">
        <f t="shared" si="530"/>
        <v>192548.1473205075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316236.60767721978</v>
      </c>
      <c r="K449" s="11">
        <f t="shared" si="511"/>
        <v>3162.3660767721981</v>
      </c>
      <c r="L449" s="24">
        <f t="shared" si="517"/>
        <v>34961.886636564188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 H'!$B$392:$AV$512, 46)</f>
        <v>54.290982418588193</v>
      </c>
      <c r="S449" s="46">
        <f>VLOOKUP(I449, '[1]Lapse Rates'!$A$4:$F$24, 6)</f>
        <v>4.5965829999999999E-4</v>
      </c>
      <c r="T449" s="33">
        <f t="shared" si="527"/>
        <v>0.69216813410044609</v>
      </c>
      <c r="U449" s="33">
        <f t="shared" si="518"/>
        <v>3.7578487999154316E-2</v>
      </c>
      <c r="V449" s="39">
        <f t="shared" si="513"/>
        <v>3.1816082783478309E-4</v>
      </c>
      <c r="W449" s="32">
        <f t="shared" si="519"/>
        <v>0.65427148527345702</v>
      </c>
      <c r="X449" s="31"/>
      <c r="Y449" s="5">
        <f t="shared" si="524"/>
        <v>0</v>
      </c>
      <c r="Z449" s="5">
        <f t="shared" si="514"/>
        <v>4.1684372323117751</v>
      </c>
      <c r="AA449" s="5">
        <f t="shared" si="520"/>
        <v>0</v>
      </c>
      <c r="AB449" s="5">
        <f t="shared" si="505"/>
        <v>3.9402126230474877</v>
      </c>
      <c r="AC449" s="32"/>
      <c r="AD449" s="5">
        <f t="shared" si="525"/>
        <v>206904.59500281411</v>
      </c>
      <c r="AE449" s="5">
        <f t="shared" si="507"/>
        <v>-2069.0459500281413</v>
      </c>
      <c r="AF449" s="5">
        <f t="shared" si="507"/>
        <v>-22874.565497667081</v>
      </c>
      <c r="AG449" s="5">
        <f t="shared" si="528"/>
        <v>-22630.855249242704</v>
      </c>
      <c r="AH449" s="5">
        <f t="shared" si="529"/>
        <v>159330.12830587616</v>
      </c>
      <c r="AI449" s="42">
        <f t="shared" si="523"/>
        <v>0</v>
      </c>
      <c r="AJ449" s="42">
        <f t="shared" si="526"/>
        <v>20094.776285770797</v>
      </c>
      <c r="AK449" s="42">
        <f t="shared" si="530"/>
        <v>179424.90459164695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316236.60767721978</v>
      </c>
      <c r="K450" s="11">
        <f t="shared" si="511"/>
        <v>3162.3660767721981</v>
      </c>
      <c r="L450" s="24">
        <f t="shared" si="517"/>
        <v>34961.886636564188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 H'!$B$392:$AV$512, 46)</f>
        <v>60.825673720360541</v>
      </c>
      <c r="S450" s="46">
        <f>VLOOKUP(I450, '[1]Lapse Rates'!$A$4:$F$24, 6)</f>
        <v>3.6747819999999998E-4</v>
      </c>
      <c r="T450" s="33">
        <f t="shared" si="527"/>
        <v>0.65427148527345702</v>
      </c>
      <c r="U450" s="33">
        <f t="shared" si="518"/>
        <v>3.9796503887778972E-2</v>
      </c>
      <c r="V450" s="39">
        <f t="shared" si="513"/>
        <v>2.4043050771961649E-4</v>
      </c>
      <c r="W450" s="32">
        <f t="shared" si="519"/>
        <v>0.61423455087795842</v>
      </c>
      <c r="X450" s="31"/>
      <c r="Y450" s="5">
        <f t="shared" si="524"/>
        <v>0</v>
      </c>
      <c r="Z450" s="5">
        <f t="shared" si="514"/>
        <v>3.9402126230474877</v>
      </c>
      <c r="AA450" s="5">
        <f t="shared" si="520"/>
        <v>0</v>
      </c>
      <c r="AB450" s="5">
        <f t="shared" si="505"/>
        <v>3.6990985934068203</v>
      </c>
      <c r="AC450" s="32"/>
      <c r="AD450" s="5">
        <f t="shared" si="525"/>
        <v>194243.45068778624</v>
      </c>
      <c r="AE450" s="5">
        <f t="shared" si="507"/>
        <v>-1942.4345068778625</v>
      </c>
      <c r="AF450" s="5">
        <f t="shared" si="507"/>
        <v>-21474.798736056102</v>
      </c>
      <c r="AG450" s="5">
        <f t="shared" si="528"/>
        <v>-23966.608739833242</v>
      </c>
      <c r="AH450" s="5">
        <f t="shared" si="529"/>
        <v>146859.60870501905</v>
      </c>
      <c r="AI450" s="42">
        <f t="shared" si="523"/>
        <v>0</v>
      </c>
      <c r="AJ450" s="42">
        <f t="shared" si="526"/>
        <v>18865.116222205434</v>
      </c>
      <c r="AK450" s="42">
        <f t="shared" si="530"/>
        <v>165724.72492722448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316236.60767721978</v>
      </c>
      <c r="K451" s="11">
        <f t="shared" si="511"/>
        <v>3162.3660767721981</v>
      </c>
      <c r="L451" s="24">
        <f t="shared" si="517"/>
        <v>34961.886636564188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 H'!$B$392:$AV$512, 46)</f>
        <v>68.03395700769498</v>
      </c>
      <c r="S451" s="46">
        <f>VLOOKUP(I451, '[1]Lapse Rates'!$A$4:$F$24, 6)</f>
        <v>3.9775519999999998E-4</v>
      </c>
      <c r="T451" s="33">
        <f t="shared" si="527"/>
        <v>0.61423455087795842</v>
      </c>
      <c r="U451" s="33">
        <f t="shared" si="518"/>
        <v>4.1788807027071856E-2</v>
      </c>
      <c r="V451" s="39">
        <f t="shared" si="513"/>
        <v>2.443149866313725E-4</v>
      </c>
      <c r="W451" s="32">
        <f t="shared" si="519"/>
        <v>0.57220142886425518</v>
      </c>
      <c r="X451" s="31"/>
      <c r="Y451" s="5">
        <f t="shared" si="524"/>
        <v>0</v>
      </c>
      <c r="Z451" s="5">
        <f t="shared" si="514"/>
        <v>3.6990985934068203</v>
      </c>
      <c r="AA451" s="5">
        <f t="shared" si="520"/>
        <v>0</v>
      </c>
      <c r="AB451" s="5">
        <f t="shared" si="505"/>
        <v>3.4459629430349152</v>
      </c>
      <c r="AC451" s="32"/>
      <c r="AD451" s="5">
        <f t="shared" si="525"/>
        <v>180951.03877209005</v>
      </c>
      <c r="AE451" s="5">
        <f t="shared" si="507"/>
        <v>-1809.5103877209006</v>
      </c>
      <c r="AF451" s="5">
        <f t="shared" si="507"/>
        <v>-20005.241489232136</v>
      </c>
      <c r="AG451" s="5">
        <f t="shared" si="528"/>
        <v>-25166.431467106457</v>
      </c>
      <c r="AH451" s="5">
        <f t="shared" si="529"/>
        <v>133969.85542803057</v>
      </c>
      <c r="AI451" s="42">
        <f t="shared" si="523"/>
        <v>0</v>
      </c>
      <c r="AJ451" s="42">
        <f t="shared" si="526"/>
        <v>17574.146816078628</v>
      </c>
      <c r="AK451" s="42">
        <f t="shared" si="530"/>
        <v>151544.0022441092</v>
      </c>
    </row>
    <row r="452" spans="1:37" ht="15" x14ac:dyDescent="0.2">
      <c r="I452" s="2">
        <f t="shared" si="510"/>
        <v>16</v>
      </c>
      <c r="J452" s="11">
        <f t="shared" si="500"/>
        <v>316236.60767721978</v>
      </c>
      <c r="K452" s="11">
        <f t="shared" si="511"/>
        <v>3162.3660767721981</v>
      </c>
      <c r="L452" s="24">
        <f t="shared" si="517"/>
        <v>34961.886636564188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 H'!$B$392:$AV$512, 46)</f>
        <v>75.8228628754932</v>
      </c>
      <c r="S452" s="46">
        <f>VLOOKUP(I452, '[1]Lapse Rates'!$A$4:$F$24, 6)</f>
        <v>2.516404E-4</v>
      </c>
      <c r="T452" s="33">
        <f t="shared" si="527"/>
        <v>0.57220142886425518</v>
      </c>
      <c r="U452" s="33">
        <f t="shared" si="518"/>
        <v>4.3385950477935691E-2</v>
      </c>
      <c r="V452" s="39">
        <f t="shared" si="513"/>
        <v>1.4398899643997272E-4</v>
      </c>
      <c r="W452" s="32">
        <f t="shared" si="519"/>
        <v>0.52867148938987951</v>
      </c>
      <c r="X452" s="31"/>
      <c r="Y452" s="5">
        <f t="shared" si="524"/>
        <v>0</v>
      </c>
      <c r="Z452" s="5">
        <f t="shared" si="514"/>
        <v>3.4459629430349152</v>
      </c>
      <c r="AA452" s="5">
        <f t="shared" si="520"/>
        <v>0</v>
      </c>
      <c r="AB452" s="5">
        <f t="shared" si="505"/>
        <v>3.1838130238377773</v>
      </c>
      <c r="AC452" s="32"/>
      <c r="AD452" s="5">
        <f t="shared" si="525"/>
        <v>167185.27838031878</v>
      </c>
      <c r="AE452" s="5">
        <f t="shared" si="507"/>
        <v>-1671.852783803188</v>
      </c>
      <c r="AF452" s="5">
        <f t="shared" si="507"/>
        <v>-18483.352680032513</v>
      </c>
      <c r="AG452" s="5">
        <f t="shared" si="528"/>
        <v>-26128.277570376733</v>
      </c>
      <c r="AH452" s="5">
        <f t="shared" si="529"/>
        <v>120901.79534610634</v>
      </c>
      <c r="AI452" s="42">
        <f t="shared" si="523"/>
        <v>0</v>
      </c>
      <c r="AJ452" s="42">
        <f t="shared" si="526"/>
        <v>16237.205099982893</v>
      </c>
      <c r="AK452" s="42">
        <f t="shared" si="530"/>
        <v>137139.00044608925</v>
      </c>
    </row>
    <row r="453" spans="1:37" ht="15" x14ac:dyDescent="0.2">
      <c r="I453" s="2">
        <f t="shared" si="510"/>
        <v>17</v>
      </c>
      <c r="J453" s="11">
        <f t="shared" si="500"/>
        <v>316236.60767721978</v>
      </c>
      <c r="K453" s="11">
        <f t="shared" si="511"/>
        <v>3162.3660767721981</v>
      </c>
      <c r="L453" s="24">
        <f t="shared" si="517"/>
        <v>34961.886636564188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 H'!$B$392:$AV$512, 46)</f>
        <v>84.302085685183258</v>
      </c>
      <c r="S453" s="46">
        <f>VLOOKUP(I453, '[1]Lapse Rates'!$A$4:$F$24, 6)</f>
        <v>2.7508159999999998E-4</v>
      </c>
      <c r="T453" s="33">
        <f t="shared" si="527"/>
        <v>0.52867148938987951</v>
      </c>
      <c r="U453" s="33">
        <f t="shared" si="518"/>
        <v>4.4568109197859071E-2</v>
      </c>
      <c r="V453" s="39">
        <f t="shared" si="513"/>
        <v>1.4542779917575108E-4</v>
      </c>
      <c r="W453" s="32">
        <f t="shared" si="519"/>
        <v>0.48395795239284467</v>
      </c>
      <c r="X453" s="31"/>
      <c r="Y453" s="5">
        <f t="shared" si="524"/>
        <v>0</v>
      </c>
      <c r="Z453" s="5">
        <f t="shared" si="514"/>
        <v>3.1838130238377773</v>
      </c>
      <c r="AA453" s="5">
        <f t="shared" si="520"/>
        <v>0</v>
      </c>
      <c r="AB453" s="5">
        <f t="shared" si="505"/>
        <v>2.9145351371159043</v>
      </c>
      <c r="AC453" s="32"/>
      <c r="AD453" s="5">
        <f t="shared" si="525"/>
        <v>153045.22112312663</v>
      </c>
      <c r="AE453" s="5">
        <f t="shared" si="507"/>
        <v>-1530.4522112312663</v>
      </c>
      <c r="AF453" s="5">
        <f t="shared" si="507"/>
        <v>-16920.083068422362</v>
      </c>
      <c r="AG453" s="5">
        <f t="shared" si="528"/>
        <v>-26840.207834117471</v>
      </c>
      <c r="AH453" s="5">
        <f t="shared" si="529"/>
        <v>107754.47800935555</v>
      </c>
      <c r="AI453" s="42">
        <f t="shared" si="523"/>
        <v>0</v>
      </c>
      <c r="AJ453" s="42">
        <f t="shared" si="526"/>
        <v>14863.911162314576</v>
      </c>
      <c r="AK453" s="42">
        <f t="shared" si="530"/>
        <v>122618.38917167012</v>
      </c>
    </row>
    <row r="454" spans="1:37" ht="15" x14ac:dyDescent="0.2">
      <c r="I454" s="2">
        <f t="shared" si="510"/>
        <v>18</v>
      </c>
      <c r="J454" s="11">
        <f t="shared" si="500"/>
        <v>316236.60767721978</v>
      </c>
      <c r="K454" s="11">
        <f t="shared" si="511"/>
        <v>3162.3660767721981</v>
      </c>
      <c r="L454" s="24">
        <f t="shared" si="517"/>
        <v>34961.886636564188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 H'!$B$392:$AV$512, 46)</f>
        <v>93.76304431634955</v>
      </c>
      <c r="S454" s="46">
        <f>VLOOKUP(I454, '[1]Lapse Rates'!$A$4:$F$24, 6)</f>
        <v>2.0998619999999999E-4</v>
      </c>
      <c r="T454" s="33">
        <f t="shared" si="527"/>
        <v>0.48395795239284467</v>
      </c>
      <c r="U454" s="33">
        <f t="shared" si="518"/>
        <v>4.5377370937460075E-2</v>
      </c>
      <c r="V454" s="39">
        <f t="shared" si="513"/>
        <v>1.0162449138275435E-4</v>
      </c>
      <c r="W454" s="32">
        <f t="shared" si="519"/>
        <v>0.43847895696400185</v>
      </c>
      <c r="X454" s="31"/>
      <c r="Y454" s="5">
        <f t="shared" si="524"/>
        <v>0</v>
      </c>
      <c r="Z454" s="5">
        <f t="shared" si="524"/>
        <v>2.9145351371159043</v>
      </c>
      <c r="AA454" s="5">
        <f t="shared" si="520"/>
        <v>0</v>
      </c>
      <c r="AB454" s="5">
        <f t="shared" si="505"/>
        <v>2.6406474377347386</v>
      </c>
      <c r="AC454" s="32"/>
      <c r="AD454" s="5">
        <f t="shared" si="525"/>
        <v>138663.09788814158</v>
      </c>
      <c r="AE454" s="5">
        <f t="shared" si="507"/>
        <v>-1386.630978881416</v>
      </c>
      <c r="AF454" s="5">
        <f t="shared" si="507"/>
        <v>-15330.05158589434</v>
      </c>
      <c r="AG454" s="5">
        <f t="shared" si="528"/>
        <v>-27327.568722295644</v>
      </c>
      <c r="AH454" s="5">
        <f t="shared" si="529"/>
        <v>94618.846601070181</v>
      </c>
      <c r="AI454" s="42">
        <f t="shared" si="523"/>
        <v>0</v>
      </c>
      <c r="AJ454" s="42">
        <f t="shared" si="526"/>
        <v>13467.107319695375</v>
      </c>
      <c r="AK454" s="42">
        <f t="shared" si="530"/>
        <v>108085.95392076556</v>
      </c>
    </row>
    <row r="455" spans="1:37" ht="15" x14ac:dyDescent="0.2">
      <c r="I455" s="2">
        <f t="shared" si="510"/>
        <v>19</v>
      </c>
      <c r="J455" s="11">
        <f t="shared" si="500"/>
        <v>316236.60767721978</v>
      </c>
      <c r="K455" s="11">
        <f t="shared" si="511"/>
        <v>3162.3660767721981</v>
      </c>
      <c r="L455" s="24">
        <f t="shared" si="517"/>
        <v>34961.886636564188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 H'!$B$392:$AV$512, 46)</f>
        <v>104.30348217622549</v>
      </c>
      <c r="S455" s="46">
        <f>VLOOKUP(I455, '[1]Lapse Rates'!$A$4:$F$24, 6)</f>
        <v>1.6037285799999999E-2</v>
      </c>
      <c r="T455" s="33">
        <f t="shared" si="527"/>
        <v>0.43847895696400185</v>
      </c>
      <c r="U455" s="33">
        <f t="shared" si="518"/>
        <v>4.5734882072344711E-2</v>
      </c>
      <c r="V455" s="39">
        <f t="shared" si="513"/>
        <v>7.0320123501175971E-3</v>
      </c>
      <c r="W455" s="32">
        <f t="shared" si="519"/>
        <v>0.38571206254153956</v>
      </c>
      <c r="X455" s="31"/>
      <c r="Y455" s="5">
        <f t="shared" si="524"/>
        <v>0</v>
      </c>
      <c r="Z455" s="5">
        <f t="shared" si="524"/>
        <v>2.6406474377347386</v>
      </c>
      <c r="AA455" s="5">
        <f t="shared" si="520"/>
        <v>0</v>
      </c>
      <c r="AB455" s="5">
        <f t="shared" si="505"/>
        <v>2.3228698971232884</v>
      </c>
      <c r="AC455" s="32"/>
      <c r="AD455" s="5">
        <f t="shared" si="525"/>
        <v>121976.27419832011</v>
      </c>
      <c r="AE455" s="5">
        <f t="shared" si="507"/>
        <v>-1219.7627419832011</v>
      </c>
      <c r="AF455" s="5">
        <f t="shared" si="507"/>
        <v>-13485.221404932661</v>
      </c>
      <c r="AG455" s="5">
        <f t="shared" si="528"/>
        <v>-27542.872295546083</v>
      </c>
      <c r="AH455" s="5">
        <f t="shared" si="529"/>
        <v>79728.417755858172</v>
      </c>
      <c r="AI455" s="42">
        <f t="shared" si="523"/>
        <v>0</v>
      </c>
      <c r="AJ455" s="42">
        <f t="shared" si="526"/>
        <v>11846.472821380294</v>
      </c>
      <c r="AK455" s="42">
        <f t="shared" si="530"/>
        <v>91574.890577238461</v>
      </c>
    </row>
    <row r="456" spans="1:37" ht="15" x14ac:dyDescent="0.2">
      <c r="I456" s="2">
        <f t="shared" si="510"/>
        <v>20</v>
      </c>
      <c r="J456" s="11">
        <f t="shared" si="500"/>
        <v>316236.60767721978</v>
      </c>
      <c r="K456" s="11">
        <f t="shared" si="511"/>
        <v>3162.3660767721981</v>
      </c>
      <c r="L456" s="24">
        <f t="shared" si="517"/>
        <v>34961.886636564188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 H'!$B$392:$AV$512, 46)</f>
        <v>116.09046509589045</v>
      </c>
      <c r="S456" s="46">
        <f>VLOOKUP(I456, '[1]Lapse Rates'!$A$4:$F$24, 6)</f>
        <v>0</v>
      </c>
      <c r="T456" s="33">
        <f t="shared" si="527"/>
        <v>0.38571206254153956</v>
      </c>
      <c r="U456" s="33">
        <f t="shared" si="518"/>
        <v>4.4777492733542514E-2</v>
      </c>
      <c r="V456" s="39">
        <f t="shared" si="513"/>
        <v>0</v>
      </c>
      <c r="W456" s="32">
        <f t="shared" si="519"/>
        <v>0.34093456980799702</v>
      </c>
      <c r="X456" s="31"/>
      <c r="Y456" s="5">
        <f t="shared" si="524"/>
        <v>0</v>
      </c>
      <c r="Z456" s="5">
        <f t="shared" si="524"/>
        <v>2.3228698971232884</v>
      </c>
      <c r="AA456" s="5">
        <f t="shared" si="520"/>
        <v>0</v>
      </c>
      <c r="AB456" s="5">
        <f t="shared" si="505"/>
        <v>2.0532068504090022</v>
      </c>
      <c r="AC456" s="32"/>
      <c r="AD456" s="5">
        <f>$W456*J456</f>
        <v>107815.99179597326</v>
      </c>
      <c r="AE456" s="5">
        <f t="shared" si="507"/>
        <v>-1078.1599179597326</v>
      </c>
      <c r="AF456" s="5">
        <f t="shared" si="507"/>
        <v>-11919.715780112971</v>
      </c>
      <c r="AG456" s="5">
        <f t="shared" si="528"/>
        <v>-26966.304671428574</v>
      </c>
      <c r="AH456" s="5">
        <f t="shared" si="529"/>
        <v>67851.811426471977</v>
      </c>
      <c r="AI456" s="42">
        <f t="shared" si="523"/>
        <v>0</v>
      </c>
      <c r="AJ456" s="42">
        <f t="shared" si="526"/>
        <v>10471.209180770034</v>
      </c>
      <c r="AK456" s="42">
        <f t="shared" si="530"/>
        <v>78323.020607242011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4820762.2996129403</v>
      </c>
      <c r="AE459" s="21">
        <f t="shared" ref="AE459:AK459" si="531">SUM(AE436:AE456)</f>
        <v>-168434.33067542047</v>
      </c>
      <c r="AF459" s="21">
        <f t="shared" si="531"/>
        <v>-508117.82269454136</v>
      </c>
      <c r="AG459" s="21">
        <f t="shared" si="531"/>
        <v>-386798.77970110584</v>
      </c>
      <c r="AH459" s="21">
        <f t="shared" si="531"/>
        <v>3757411.3665418737</v>
      </c>
      <c r="AI459" s="21">
        <f t="shared" si="531"/>
        <v>0</v>
      </c>
      <c r="AJ459" s="21">
        <f t="shared" si="531"/>
        <v>437788.49165309686</v>
      </c>
      <c r="AK459" s="21">
        <f t="shared" si="531"/>
        <v>4195199.8581949705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2520566.0743682911</v>
      </c>
      <c r="AE461" s="21">
        <f t="shared" ref="AE461:AK461" si="532">AE436+NPV($D$6,AE437:AE456)</f>
        <v>-145709.80795469633</v>
      </c>
      <c r="AF461" s="21">
        <f t="shared" si="532"/>
        <v>-256884.35764203328</v>
      </c>
      <c r="AG461" s="21">
        <f t="shared" si="532"/>
        <v>-140466.54082255883</v>
      </c>
      <c r="AH461" s="21">
        <f t="shared" si="532"/>
        <v>1977505.3679490027</v>
      </c>
      <c r="AI461" s="21">
        <f t="shared" si="532"/>
        <v>0</v>
      </c>
      <c r="AJ461" s="21">
        <f t="shared" si="532"/>
        <v>214363.97298003058</v>
      </c>
      <c r="AK461" s="21">
        <f t="shared" si="532"/>
        <v>2191869.3409290337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3650530.8631175435</v>
      </c>
      <c r="AE463" s="21">
        <f t="shared" ref="AE463:AK463" si="533">AE436+NPV($D$7,AE437:AE456)</f>
        <v>-156841.1623735461</v>
      </c>
      <c r="AF463" s="21">
        <f t="shared" si="533"/>
        <v>-379948.27303176268</v>
      </c>
      <c r="AG463" s="21">
        <f t="shared" si="533"/>
        <v>-254185.00922025356</v>
      </c>
      <c r="AH463" s="21">
        <f t="shared" si="533"/>
        <v>2859556.4184919819</v>
      </c>
      <c r="AI463" s="21">
        <f t="shared" si="533"/>
        <v>0</v>
      </c>
      <c r="AJ463" s="21">
        <f t="shared" si="533"/>
        <v>324123.75805837766</v>
      </c>
      <c r="AK463" s="21">
        <f t="shared" si="533"/>
        <v>3183680.1765503595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tabSelected="1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hidden="1" outlineLevel="1" x14ac:dyDescent="0.15">
      <c r="A3">
        <f>A2+1</f>
        <v>2</v>
      </c>
    </row>
    <row r="4" spans="1:17" s="60" customFormat="1" hidden="1" outlineLevel="1" x14ac:dyDescent="0.15">
      <c r="A4">
        <f t="shared" ref="A4:A66" si="0">A3+1</f>
        <v>3</v>
      </c>
    </row>
    <row r="5" spans="1:17" s="60" customFormat="1" hidden="1" outlineLevel="1" x14ac:dyDescent="0.15">
      <c r="A5">
        <f t="shared" si="0"/>
        <v>4</v>
      </c>
    </row>
    <row r="6" spans="1:17" s="60" customFormat="1" hidden="1" outlineLevel="1" x14ac:dyDescent="0.15">
      <c r="A6">
        <f t="shared" si="0"/>
        <v>5</v>
      </c>
    </row>
    <row r="7" spans="1:17" s="60" customFormat="1" hidden="1" outlineLevel="1" x14ac:dyDescent="0.15">
      <c r="A7">
        <f t="shared" si="0"/>
        <v>6</v>
      </c>
    </row>
    <row r="8" spans="1:17" s="60" customFormat="1" hidden="1" outlineLevel="1" x14ac:dyDescent="0.15">
      <c r="A8">
        <f t="shared" si="0"/>
        <v>7</v>
      </c>
    </row>
    <row r="9" spans="1:17" s="60" customFormat="1" hidden="1" outlineLevel="1" x14ac:dyDescent="0.15">
      <c r="A9">
        <f t="shared" si="0"/>
        <v>8</v>
      </c>
    </row>
    <row r="10" spans="1:17" s="60" customFormat="1" hidden="1" outlineLevel="1" x14ac:dyDescent="0.15">
      <c r="A10">
        <f t="shared" si="0"/>
        <v>9</v>
      </c>
    </row>
    <row r="11" spans="1:17" s="60" customFormat="1" hidden="1" outlineLevel="1" x14ac:dyDescent="0.15">
      <c r="A11">
        <f t="shared" si="0"/>
        <v>10</v>
      </c>
    </row>
    <row r="12" spans="1:17" s="60" customFormat="1" hidden="1" outlineLevel="1" x14ac:dyDescent="0.15">
      <c r="A12">
        <f t="shared" si="0"/>
        <v>11</v>
      </c>
    </row>
    <row r="13" spans="1:17" s="60" customFormat="1" hidden="1" outlineLevel="1" x14ac:dyDescent="0.15">
      <c r="A13">
        <f t="shared" si="0"/>
        <v>12</v>
      </c>
    </row>
    <row r="14" spans="1:17" s="60" customFormat="1" hidden="1" outlineLevel="1" x14ac:dyDescent="0.15">
      <c r="A14">
        <f t="shared" si="0"/>
        <v>13</v>
      </c>
    </row>
    <row r="15" spans="1:17" s="60" customFormat="1" hidden="1" outlineLevel="1" x14ac:dyDescent="0.15">
      <c r="A15">
        <f t="shared" si="0"/>
        <v>14</v>
      </c>
    </row>
    <row r="16" spans="1:17" s="60" customFormat="1" hidden="1" outlineLevel="1" x14ac:dyDescent="0.15">
      <c r="A16">
        <f t="shared" si="0"/>
        <v>15</v>
      </c>
    </row>
    <row r="17" spans="1:16" s="60" customFormat="1" hidden="1" outlineLevel="1" x14ac:dyDescent="0.15">
      <c r="A17">
        <f t="shared" si="0"/>
        <v>16</v>
      </c>
    </row>
    <row r="18" spans="1:16" s="60" customFormat="1" hidden="1" outlineLevel="1" x14ac:dyDescent="0.15">
      <c r="A18">
        <f t="shared" si="0"/>
        <v>17</v>
      </c>
    </row>
    <row r="19" spans="1:16" s="60" customFormat="1" collapsed="1" x14ac:dyDescent="0.15">
      <c r="A19">
        <f t="shared" si="0"/>
        <v>18</v>
      </c>
      <c r="B19" s="60">
        <v>-6203.4511166482644</v>
      </c>
      <c r="C19" s="60">
        <v>-8701.3599640020766</v>
      </c>
      <c r="D19" s="60">
        <v>-8161.302948376152</v>
      </c>
      <c r="E19" s="60">
        <v>-8343.9399666062309</v>
      </c>
      <c r="F19" s="60">
        <v>-5987.7427350912203</v>
      </c>
      <c r="G19" s="60">
        <v>-5615.8157858483246</v>
      </c>
      <c r="H19" s="60">
        <v>-5741.0939414682616</v>
      </c>
      <c r="I19" s="60">
        <v>-7878.0948961062959</v>
      </c>
      <c r="J19" s="60">
        <v>-8054.4480343865725</v>
      </c>
      <c r="K19" s="60">
        <v>-7554.2132308730916</v>
      </c>
      <c r="L19" s="60">
        <v>-5420.4202385037779</v>
      </c>
      <c r="M19" s="60">
        <v>-5541.3649512368647</v>
      </c>
      <c r="N19" s="60">
        <v>-5197.0085739865535</v>
      </c>
      <c r="O19" s="60">
        <v>-7291.9032256607688</v>
      </c>
      <c r="P19" s="60">
        <v>-5016.1046907860773</v>
      </c>
    </row>
    <row r="20" spans="1:16" s="60" customFormat="1" x14ac:dyDescent="0.15">
      <c r="A20">
        <f t="shared" si="0"/>
        <v>19</v>
      </c>
      <c r="B20" s="60">
        <v>-6734.8065047055225</v>
      </c>
      <c r="C20" s="60">
        <v>-9405.1672304533695</v>
      </c>
      <c r="D20" s="60">
        <v>-8826.1768141940156</v>
      </c>
      <c r="E20" s="60">
        <v>-9019.0981718519761</v>
      </c>
      <c r="F20" s="60">
        <v>-6500.7426385471517</v>
      </c>
      <c r="G20" s="60">
        <v>-6100.1975182336191</v>
      </c>
      <c r="H20" s="60">
        <v>-6233.094797352107</v>
      </c>
      <c r="I20" s="60">
        <v>-8520.0935674518023</v>
      </c>
      <c r="J20" s="60">
        <v>-8706.3855054249179</v>
      </c>
      <c r="K20" s="60">
        <v>-8170.0340032163185</v>
      </c>
      <c r="L20" s="60">
        <v>-5888.048517661603</v>
      </c>
      <c r="M20" s="60">
        <v>-6016.3530142891132</v>
      </c>
      <c r="N20" s="60">
        <v>-5645.4723979837663</v>
      </c>
      <c r="O20" s="60">
        <v>-7886.5090381798054</v>
      </c>
      <c r="P20" s="60">
        <v>-5449.0434877827984</v>
      </c>
    </row>
    <row r="21" spans="1:16" s="60" customFormat="1" x14ac:dyDescent="0.15">
      <c r="A21">
        <f t="shared" si="0"/>
        <v>20</v>
      </c>
      <c r="B21" s="60">
        <v>-7285.392186846062</v>
      </c>
      <c r="C21" s="60">
        <v>-10126.641374698323</v>
      </c>
      <c r="D21" s="60">
        <v>-9508.4281200577298</v>
      </c>
      <c r="E21" s="60">
        <v>-9711.2509128031852</v>
      </c>
      <c r="F21" s="60">
        <v>-7032.331413321629</v>
      </c>
      <c r="G21" s="60">
        <v>-6602.5802899246673</v>
      </c>
      <c r="H21" s="60">
        <v>-6742.9486912495395</v>
      </c>
      <c r="I21" s="60">
        <v>-9178.9072915757879</v>
      </c>
      <c r="J21" s="60">
        <v>-9374.769598774441</v>
      </c>
      <c r="K21" s="60">
        <v>-8802.02309096508</v>
      </c>
      <c r="L21" s="60">
        <v>-6373.0742343700895</v>
      </c>
      <c r="M21" s="60">
        <v>-6508.5963771331881</v>
      </c>
      <c r="N21" s="60">
        <v>-6110.6415046926377</v>
      </c>
      <c r="O21" s="60">
        <v>-8496.7565762782433</v>
      </c>
      <c r="P21" s="60">
        <v>-5898.1255371697325</v>
      </c>
    </row>
    <row r="22" spans="1:16" s="60" customFormat="1" x14ac:dyDescent="0.15">
      <c r="A22">
        <f t="shared" si="0"/>
        <v>21</v>
      </c>
      <c r="B22" s="60">
        <v>-7858.1282302861628</v>
      </c>
      <c r="C22" s="60">
        <v>-10869.515422603599</v>
      </c>
      <c r="D22" s="60">
        <v>-10218.780260015041</v>
      </c>
      <c r="E22" s="60">
        <v>-10423.98475234617</v>
      </c>
      <c r="F22" s="60">
        <v>-7585.3315978865912</v>
      </c>
      <c r="G22" s="60">
        <v>-7130.8925939285409</v>
      </c>
      <c r="H22" s="60">
        <v>-7273.3662921234154</v>
      </c>
      <c r="I22" s="60">
        <v>-9864.8963543695209</v>
      </c>
      <c r="J22" s="60">
        <v>-10063.067822246072</v>
      </c>
      <c r="K22" s="60">
        <v>-9460.1247326685025</v>
      </c>
      <c r="L22" s="60">
        <v>-6883.155293121793</v>
      </c>
      <c r="M22" s="60">
        <v>-7020.7148449801098</v>
      </c>
      <c r="N22" s="60">
        <v>-6599.8639482340013</v>
      </c>
      <c r="O22" s="60">
        <v>-9132.2525055133083</v>
      </c>
      <c r="P22" s="60">
        <v>-6370.4476336737853</v>
      </c>
    </row>
    <row r="23" spans="1:16" s="60" customFormat="1" x14ac:dyDescent="0.15">
      <c r="A23">
        <f t="shared" si="0"/>
        <v>22</v>
      </c>
      <c r="B23" s="60">
        <v>-8456.3609849195564</v>
      </c>
      <c r="C23" s="60">
        <v>-11637.359852147578</v>
      </c>
      <c r="D23" s="60">
        <v>-10954.529175793336</v>
      </c>
      <c r="E23" s="60">
        <v>-11160.733918552882</v>
      </c>
      <c r="F23" s="60">
        <v>-8162.9790881715262</v>
      </c>
      <c r="G23" s="60">
        <v>-7683.778303228929</v>
      </c>
      <c r="H23" s="60">
        <v>-7827.4566802214604</v>
      </c>
      <c r="I23" s="60">
        <v>-10575.456230781934</v>
      </c>
      <c r="J23" s="60">
        <v>-10774.603399514908</v>
      </c>
      <c r="K23" s="60">
        <v>-10141.847735251686</v>
      </c>
      <c r="L23" s="60">
        <v>-7416.9865830875124</v>
      </c>
      <c r="M23" s="60">
        <v>-7555.7144007393617</v>
      </c>
      <c r="N23" s="60">
        <v>-7111.8926129320344</v>
      </c>
      <c r="O23" s="60">
        <v>-9790.5970313530197</v>
      </c>
      <c r="P23" s="60">
        <v>-6864.8093594787779</v>
      </c>
    </row>
    <row r="24" spans="1:16" s="60" customFormat="1" x14ac:dyDescent="0.15">
      <c r="A24">
        <f t="shared" si="0"/>
        <v>23</v>
      </c>
      <c r="B24" s="60">
        <v>-9083.7479589725499</v>
      </c>
      <c r="C24" s="60">
        <v>-12435.080912014975</v>
      </c>
      <c r="D24" s="60">
        <v>-11720.213803949795</v>
      </c>
      <c r="E24" s="60">
        <v>-11926.212962217929</v>
      </c>
      <c r="F24" s="60">
        <v>-8768.8098920148041</v>
      </c>
      <c r="G24" s="60">
        <v>-8264.5193622465522</v>
      </c>
      <c r="H24" s="60">
        <v>-8408.6164384145704</v>
      </c>
      <c r="I24" s="60">
        <v>-11314.976074187482</v>
      </c>
      <c r="J24" s="60">
        <v>-11513.935005969415</v>
      </c>
      <c r="K24" s="60">
        <v>-10851.409284751893</v>
      </c>
      <c r="L24" s="60">
        <v>-7977.7407419985166</v>
      </c>
      <c r="M24" s="60">
        <v>-8116.8783360530488</v>
      </c>
      <c r="N24" s="60">
        <v>-7649.7747292962786</v>
      </c>
      <c r="O24" s="60">
        <v>-10475.867537648957</v>
      </c>
      <c r="P24" s="60">
        <v>-7384.1560638082883</v>
      </c>
    </row>
    <row r="25" spans="1:16" s="60" customFormat="1" x14ac:dyDescent="0.15">
      <c r="A25">
        <f t="shared" si="0"/>
        <v>24</v>
      </c>
      <c r="B25" s="60">
        <v>-9748.7130135363859</v>
      </c>
      <c r="C25" s="60">
        <v>-13273.408432162409</v>
      </c>
      <c r="D25" s="60">
        <v>-12526.112824005661</v>
      </c>
      <c r="E25" s="60">
        <v>-12730.728610337477</v>
      </c>
      <c r="F25" s="60">
        <v>-9410.964613387132</v>
      </c>
      <c r="G25" s="60">
        <v>-8880.9174145811849</v>
      </c>
      <c r="H25" s="60">
        <v>-9024.6614371310316</v>
      </c>
      <c r="I25" s="60">
        <v>-12093.391694749756</v>
      </c>
      <c r="J25" s="60">
        <v>-12291.025578660963</v>
      </c>
      <c r="K25" s="60">
        <v>-11598.351872657278</v>
      </c>
      <c r="L25" s="60">
        <v>-8572.9562524441299</v>
      </c>
      <c r="M25" s="60">
        <v>-8711.7588988551888</v>
      </c>
      <c r="N25" s="60">
        <v>-8220.7471589800443</v>
      </c>
      <c r="O25" s="60">
        <v>-11197.287024179774</v>
      </c>
      <c r="P25" s="60">
        <v>-7935.4798066602616</v>
      </c>
    </row>
    <row r="26" spans="1:16" s="60" customFormat="1" x14ac:dyDescent="0.15">
      <c r="A26">
        <f t="shared" si="0"/>
        <v>25</v>
      </c>
      <c r="B26" s="60">
        <v>-10467.428478722297</v>
      </c>
      <c r="C26" s="60">
        <v>-14174.279643712558</v>
      </c>
      <c r="D26" s="60">
        <v>-13392.914501257859</v>
      </c>
      <c r="E26" s="60">
        <v>-13595.34334020915</v>
      </c>
      <c r="F26" s="60">
        <v>-10105.067159863715</v>
      </c>
      <c r="G26" s="60">
        <v>-9547.7201129196001</v>
      </c>
      <c r="H26" s="60">
        <v>-9690.5872771851227</v>
      </c>
      <c r="I26" s="60">
        <v>-12930.693891056617</v>
      </c>
      <c r="J26" s="60">
        <v>-13126.227449367256</v>
      </c>
      <c r="K26" s="60">
        <v>-12401.866876646523</v>
      </c>
      <c r="L26" s="60">
        <v>-9216.8794983517437</v>
      </c>
      <c r="M26" s="60">
        <v>-9354.8419504797912</v>
      </c>
      <c r="N26" s="60">
        <v>-8838.4821041581599</v>
      </c>
      <c r="O26" s="60">
        <v>-11973.398023990099</v>
      </c>
      <c r="P26" s="60">
        <v>-8531.9870421995765</v>
      </c>
    </row>
    <row r="27" spans="1:16" s="60" customFormat="1" x14ac:dyDescent="0.15">
      <c r="A27">
        <f t="shared" si="0"/>
        <v>26</v>
      </c>
      <c r="B27" s="60">
        <v>-11246.464571021905</v>
      </c>
      <c r="C27" s="60">
        <v>-15145.450887726372</v>
      </c>
      <c r="D27" s="60">
        <v>-14328.105518568082</v>
      </c>
      <c r="E27" s="60">
        <v>-14527.519897823406</v>
      </c>
      <c r="F27" s="60">
        <v>-10857.473282712792</v>
      </c>
      <c r="G27" s="60">
        <v>-10271.05513395052</v>
      </c>
      <c r="H27" s="60">
        <v>-10412.503259859155</v>
      </c>
      <c r="I27" s="60">
        <v>-13834.129144787079</v>
      </c>
      <c r="J27" s="60">
        <v>-14026.764018154292</v>
      </c>
      <c r="K27" s="60">
        <v>-13268.924375839257</v>
      </c>
      <c r="L27" s="60">
        <v>-9915.4369653648628</v>
      </c>
      <c r="M27" s="60">
        <v>-10052.036267161136</v>
      </c>
      <c r="N27" s="60">
        <v>-9508.6749614381042</v>
      </c>
      <c r="O27" s="60">
        <v>-12810.945424424664</v>
      </c>
      <c r="P27" s="60">
        <v>-9179.185224072422</v>
      </c>
    </row>
    <row r="28" spans="1:16" s="60" customFormat="1" x14ac:dyDescent="0.15">
      <c r="A28">
        <f t="shared" si="0"/>
        <v>27</v>
      </c>
      <c r="B28" s="60">
        <v>-12085.549250675875</v>
      </c>
      <c r="C28" s="60">
        <v>-16184.998243337779</v>
      </c>
      <c r="D28" s="60">
        <v>-15330.109995555475</v>
      </c>
      <c r="E28" s="60">
        <v>-15525.435684953989</v>
      </c>
      <c r="F28" s="60">
        <v>-11667.933699949224</v>
      </c>
      <c r="G28" s="60">
        <v>-11050.869516668245</v>
      </c>
      <c r="H28" s="60">
        <v>-11190.184968517502</v>
      </c>
      <c r="I28" s="60">
        <v>-14802.193911793833</v>
      </c>
      <c r="J28" s="60">
        <v>-14990.893380881724</v>
      </c>
      <c r="K28" s="60">
        <v>-14198.102025195216</v>
      </c>
      <c r="L28" s="60">
        <v>-10668.589042140073</v>
      </c>
      <c r="M28" s="60">
        <v>-10803.136661621287</v>
      </c>
      <c r="N28" s="60">
        <v>-10231.300380581708</v>
      </c>
      <c r="O28" s="60">
        <v>-13708.571447228856</v>
      </c>
      <c r="P28" s="60">
        <v>-9877.0597646896549</v>
      </c>
    </row>
    <row r="29" spans="1:16" s="60" customFormat="1" x14ac:dyDescent="0.15">
      <c r="A29">
        <f t="shared" si="0"/>
        <v>28</v>
      </c>
      <c r="B29" s="60">
        <v>-13027.035615125757</v>
      </c>
      <c r="C29" s="60">
        <v>-17349.998997845258</v>
      </c>
      <c r="D29" s="60">
        <v>-16452.673411177071</v>
      </c>
      <c r="E29" s="60">
        <v>-16643.896598614283</v>
      </c>
      <c r="F29" s="60">
        <v>-12577.366749231243</v>
      </c>
      <c r="G29" s="60">
        <v>-11925.708247447168</v>
      </c>
      <c r="H29" s="60">
        <v>-12062.906864928109</v>
      </c>
      <c r="I29" s="60">
        <v>-15886.825054380615</v>
      </c>
      <c r="J29" s="60">
        <v>-16071.577183746826</v>
      </c>
      <c r="K29" s="60">
        <v>-15239.263403825486</v>
      </c>
      <c r="L29" s="60">
        <v>-11513.571728575369</v>
      </c>
      <c r="M29" s="60">
        <v>-11646.083834960093</v>
      </c>
      <c r="N29" s="60">
        <v>-11042.094876358591</v>
      </c>
      <c r="O29" s="60">
        <v>-14714.456680067469</v>
      </c>
      <c r="P29" s="60">
        <v>-10660.130793525173</v>
      </c>
    </row>
    <row r="30" spans="1:16" s="60" customFormat="1" x14ac:dyDescent="0.15">
      <c r="A30">
        <f t="shared" si="0"/>
        <v>29</v>
      </c>
      <c r="B30" s="60">
        <v>-14085.047955019649</v>
      </c>
      <c r="C30" s="60">
        <v>-18656.98936482771</v>
      </c>
      <c r="D30" s="60">
        <v>-17711.71264213925</v>
      </c>
      <c r="E30" s="60">
        <v>-17898.821128814809</v>
      </c>
      <c r="F30" s="60">
        <v>-13599.439847827076</v>
      </c>
      <c r="G30" s="60">
        <v>-12908.704325741299</v>
      </c>
      <c r="H30" s="60">
        <v>-13043.81098057545</v>
      </c>
      <c r="I30" s="60">
        <v>-17103.43511894899</v>
      </c>
      <c r="J30" s="60">
        <v>-17284.229801462036</v>
      </c>
      <c r="K30" s="60">
        <v>-16407.240143106366</v>
      </c>
      <c r="L30" s="60">
        <v>-12463.090380211399</v>
      </c>
      <c r="M30" s="60">
        <v>-12593.59204270066</v>
      </c>
      <c r="N30" s="60">
        <v>-11953.272291001518</v>
      </c>
      <c r="O30" s="60">
        <v>-15842.959018922458</v>
      </c>
      <c r="P30" s="60">
        <v>-11540.212159038616</v>
      </c>
    </row>
    <row r="31" spans="1:16" s="60" customFormat="1" x14ac:dyDescent="0.15">
      <c r="A31">
        <f t="shared" si="0"/>
        <v>30</v>
      </c>
      <c r="B31" s="60">
        <v>-15268.646642848005</v>
      </c>
      <c r="C31" s="60">
        <v>-20115.987907835839</v>
      </c>
      <c r="D31" s="60">
        <v>-19116.900179846773</v>
      </c>
      <c r="E31" s="60">
        <v>-19299.879576408392</v>
      </c>
      <c r="F31" s="60">
        <v>-14742.934429609579</v>
      </c>
      <c r="G31" s="60">
        <v>-14008.313928044799</v>
      </c>
      <c r="H31" s="60">
        <v>-14141.356674673478</v>
      </c>
      <c r="I31" s="60">
        <v>-18461.410395052448</v>
      </c>
      <c r="J31" s="60">
        <v>-18638.235587225154</v>
      </c>
      <c r="K31" s="60">
        <v>-17711.086974904858</v>
      </c>
      <c r="L31" s="60">
        <v>-13525.337890682904</v>
      </c>
      <c r="M31" s="60">
        <v>-13653.857387848317</v>
      </c>
      <c r="N31" s="60">
        <v>-12972.721801470889</v>
      </c>
      <c r="O31" s="60">
        <v>-17102.861334089328</v>
      </c>
      <c r="P31" s="60">
        <v>-12524.945006161111</v>
      </c>
    </row>
    <row r="32" spans="1:16" s="60" customFormat="1" x14ac:dyDescent="0.15">
      <c r="A32">
        <f t="shared" si="0"/>
        <v>31</v>
      </c>
      <c r="B32" s="60">
        <v>-16587.93256737453</v>
      </c>
      <c r="C32" s="60">
        <v>-21737.77873642452</v>
      </c>
      <c r="D32" s="60">
        <v>-20687.619257271366</v>
      </c>
      <c r="E32" s="60">
        <v>-20857.490777739811</v>
      </c>
      <c r="F32" s="60">
        <v>-16017.644951003</v>
      </c>
      <c r="G32" s="60">
        <v>-15241.416819059483</v>
      </c>
      <c r="H32" s="60">
        <v>-15364.984149903556</v>
      </c>
      <c r="I32" s="60">
        <v>-19979.538993384984</v>
      </c>
      <c r="J32" s="60">
        <v>-20143.712784492494</v>
      </c>
      <c r="K32" s="60">
        <v>-19168.90474652129</v>
      </c>
      <c r="L32" s="60">
        <v>-14716.654980225909</v>
      </c>
      <c r="M32" s="60">
        <v>-14836.030177030509</v>
      </c>
      <c r="N32" s="60">
        <v>-14116.163605858679</v>
      </c>
      <c r="O32" s="60">
        <v>-18511.70263074843</v>
      </c>
      <c r="P32" s="60">
        <v>-13629.54379438332</v>
      </c>
    </row>
    <row r="33" spans="1:16" s="60" customFormat="1" x14ac:dyDescent="0.15">
      <c r="A33">
        <f t="shared" si="0"/>
        <v>32</v>
      </c>
      <c r="B33" s="60">
        <v>-18047.023375063975</v>
      </c>
      <c r="C33" s="60">
        <v>-23524.903840387506</v>
      </c>
      <c r="D33" s="60">
        <v>-22419.373624483684</v>
      </c>
      <c r="E33" s="60">
        <v>-22574.17228969045</v>
      </c>
      <c r="F33" s="60">
        <v>-17427.593498565515</v>
      </c>
      <c r="G33" s="60">
        <v>-16606.049887232886</v>
      </c>
      <c r="H33" s="60">
        <v>-16718.602137943588</v>
      </c>
      <c r="I33" s="60">
        <v>-21653.533524129805</v>
      </c>
      <c r="J33" s="60">
        <v>-21803.154319577425</v>
      </c>
      <c r="K33" s="60">
        <v>-20776.640458830083</v>
      </c>
      <c r="L33" s="60">
        <v>-16035.182095168013</v>
      </c>
      <c r="M33" s="60">
        <v>-16143.924143918455</v>
      </c>
      <c r="N33" s="60">
        <v>-15381.853534367156</v>
      </c>
      <c r="O33" s="60">
        <v>-20065.616232466986</v>
      </c>
      <c r="P33" s="60">
        <v>-14852.355413242467</v>
      </c>
    </row>
    <row r="34" spans="1:16" s="60" customFormat="1" x14ac:dyDescent="0.15">
      <c r="A34">
        <f t="shared" si="0"/>
        <v>33</v>
      </c>
      <c r="B34" s="60">
        <v>-19663.007723244209</v>
      </c>
      <c r="C34" s="60">
        <v>-25496.349651694403</v>
      </c>
      <c r="D34" s="60">
        <v>-24330.509639951259</v>
      </c>
      <c r="E34" s="60">
        <v>-24468.252009577674</v>
      </c>
      <c r="F34" s="60">
        <v>-18989.345358721759</v>
      </c>
      <c r="G34" s="60">
        <v>-18118.197361002072</v>
      </c>
      <c r="H34" s="60">
        <v>-18218.171399811334</v>
      </c>
      <c r="I34" s="60">
        <v>-23501.200061713025</v>
      </c>
      <c r="J34" s="60">
        <v>-23634.34735370427</v>
      </c>
      <c r="K34" s="60">
        <v>-22551.474100676533</v>
      </c>
      <c r="L34" s="60">
        <v>-17496.409029992432</v>
      </c>
      <c r="M34" s="60">
        <v>-17593.005750753691</v>
      </c>
      <c r="N34" s="60">
        <v>-16784.710740976592</v>
      </c>
      <c r="O34" s="60">
        <v>-21781.268621091294</v>
      </c>
      <c r="P34" s="60">
        <v>-16207.832783728709</v>
      </c>
    </row>
    <row r="35" spans="1:16" s="60" customFormat="1" x14ac:dyDescent="0.15">
      <c r="A35">
        <f t="shared" si="0"/>
        <v>34</v>
      </c>
      <c r="B35" s="60">
        <v>-21460.249864180503</v>
      </c>
      <c r="C35" s="60">
        <v>-27680.43005267686</v>
      </c>
      <c r="D35" s="60">
        <v>-26448.496528398278</v>
      </c>
      <c r="E35" s="60">
        <v>-26567.041209229817</v>
      </c>
      <c r="F35" s="60">
        <v>-20726.511091869128</v>
      </c>
      <c r="G35" s="60">
        <v>-19800.740874466355</v>
      </c>
      <c r="H35" s="60">
        <v>-19886.432689204601</v>
      </c>
      <c r="I35" s="60">
        <v>-25549.182265801606</v>
      </c>
      <c r="J35" s="60">
        <v>-25663.781403169498</v>
      </c>
      <c r="K35" s="60">
        <v>-24519.094362686636</v>
      </c>
      <c r="L35" s="60">
        <v>-19122.50293840417</v>
      </c>
      <c r="M35" s="60">
        <v>-19205.305124402228</v>
      </c>
      <c r="N35" s="60">
        <v>-18346.078443409417</v>
      </c>
      <c r="O35" s="60">
        <v>-23683.566550490228</v>
      </c>
      <c r="P35" s="60">
        <v>-17716.64645544075</v>
      </c>
    </row>
    <row r="36" spans="1:16" s="60" customFormat="1" x14ac:dyDescent="0.15">
      <c r="A36">
        <f t="shared" si="0"/>
        <v>35</v>
      </c>
      <c r="B36" s="60">
        <v>-23452.764892677624</v>
      </c>
      <c r="C36" s="60">
        <v>-30091.302169415903</v>
      </c>
      <c r="D36" s="60">
        <v>-28787.37057439316</v>
      </c>
      <c r="E36" s="60">
        <v>-28884.283411257809</v>
      </c>
      <c r="F36" s="60">
        <v>-22652.719457337207</v>
      </c>
      <c r="G36" s="60">
        <v>-21667.097690008126</v>
      </c>
      <c r="H36" s="60">
        <v>-21736.564430777675</v>
      </c>
      <c r="I36" s="60">
        <v>-27811.163515076751</v>
      </c>
      <c r="J36" s="60">
        <v>-27904.854951602571</v>
      </c>
      <c r="K36" s="60">
        <v>-26692.769753651974</v>
      </c>
      <c r="L36" s="60">
        <v>-20926.50279418526</v>
      </c>
      <c r="M36" s="60">
        <v>-20993.629280580477</v>
      </c>
      <c r="N36" s="60">
        <v>-20078.555535734278</v>
      </c>
      <c r="O36" s="60">
        <v>-25785.433658684433</v>
      </c>
      <c r="P36" s="60">
        <v>-19391.033047874775</v>
      </c>
    </row>
    <row r="37" spans="1:16" s="60" customFormat="1" x14ac:dyDescent="0.15">
      <c r="A37">
        <f t="shared" si="0"/>
        <v>36</v>
      </c>
      <c r="B37" s="60">
        <v>-25668.168182944111</v>
      </c>
      <c r="C37" s="60">
        <v>-32760.177190598017</v>
      </c>
      <c r="D37" s="60">
        <v>-31377.517739152969</v>
      </c>
      <c r="E37" s="60">
        <v>-31450.144454838832</v>
      </c>
      <c r="F37" s="60">
        <v>-24794.766709520929</v>
      </c>
      <c r="G37" s="60">
        <v>-23743.31004930611</v>
      </c>
      <c r="H37" s="60">
        <v>-23794.414294938568</v>
      </c>
      <c r="I37" s="60">
        <v>-30316.663953250136</v>
      </c>
      <c r="J37" s="60">
        <v>-30386.873028017322</v>
      </c>
      <c r="K37" s="60">
        <v>-29101.014422330994</v>
      </c>
      <c r="L37" s="60">
        <v>-22933.668215955026</v>
      </c>
      <c r="M37" s="60">
        <v>-22983.0483505909</v>
      </c>
      <c r="N37" s="60">
        <v>-22006.496288213348</v>
      </c>
      <c r="O37" s="60">
        <v>-28114.556894353336</v>
      </c>
      <c r="P37" s="60">
        <v>-21254.605488014284</v>
      </c>
    </row>
    <row r="38" spans="1:16" s="60" customFormat="1" x14ac:dyDescent="0.15">
      <c r="A38">
        <f t="shared" si="0"/>
        <v>37</v>
      </c>
      <c r="B38" s="60">
        <v>-28131.117670010532</v>
      </c>
      <c r="C38" s="60">
        <v>-35713.447356931334</v>
      </c>
      <c r="D38" s="60">
        <v>-34244.855186045446</v>
      </c>
      <c r="E38" s="60">
        <v>-34290.211436850579</v>
      </c>
      <c r="F38" s="60">
        <v>-27176.622682873036</v>
      </c>
      <c r="G38" s="60">
        <v>-26052.825772036067</v>
      </c>
      <c r="H38" s="60">
        <v>-26083.15104865703</v>
      </c>
      <c r="I38" s="60">
        <v>-33090.92411694122</v>
      </c>
      <c r="J38" s="60">
        <v>-33134.754094651253</v>
      </c>
      <c r="K38" s="60">
        <v>-31768.276563638505</v>
      </c>
      <c r="L38" s="60">
        <v>-25166.779645413873</v>
      </c>
      <c r="M38" s="60">
        <v>-25196.071205171418</v>
      </c>
      <c r="N38" s="60">
        <v>-24151.905514469257</v>
      </c>
      <c r="O38" s="60">
        <v>-30694.728144660545</v>
      </c>
      <c r="P38" s="60">
        <v>-23328.730669529948</v>
      </c>
    </row>
    <row r="39" spans="1:16" s="60" customFormat="1" x14ac:dyDescent="0.15">
      <c r="A39">
        <f t="shared" si="0"/>
        <v>38</v>
      </c>
      <c r="B39" s="60">
        <v>-30840.931143456906</v>
      </c>
      <c r="C39" s="60">
        <v>-38945.149591643647</v>
      </c>
      <c r="D39" s="60">
        <v>-37384.34267274342</v>
      </c>
      <c r="E39" s="60">
        <v>-37399.004603673515</v>
      </c>
      <c r="F39" s="60">
        <v>-29797.78220520313</v>
      </c>
      <c r="G39" s="60">
        <v>-28595.686747981385</v>
      </c>
      <c r="H39" s="60">
        <v>-28602.459254120888</v>
      </c>
      <c r="I39" s="60">
        <v>-36129.270535814372</v>
      </c>
      <c r="J39" s="60">
        <v>-36143.396105839056</v>
      </c>
      <c r="K39" s="60">
        <v>-34690.286557218664</v>
      </c>
      <c r="L39" s="60">
        <v>-27626.01297033947</v>
      </c>
      <c r="M39" s="60">
        <v>-27632.526046935247</v>
      </c>
      <c r="N39" s="60">
        <v>-26515.101032797942</v>
      </c>
      <c r="O39" s="60">
        <v>-33521.992552826123</v>
      </c>
      <c r="P39" s="60">
        <v>-25613.832457839373</v>
      </c>
    </row>
    <row r="40" spans="1:16" s="60" customFormat="1" x14ac:dyDescent="0.15">
      <c r="A40">
        <f t="shared" si="0"/>
        <v>39</v>
      </c>
      <c r="B40" s="60">
        <v>-33808.846068342238</v>
      </c>
      <c r="C40" s="60">
        <v>-42464.453767937921</v>
      </c>
      <c r="D40" s="60">
        <v>-40805.420758602442</v>
      </c>
      <c r="E40" s="60">
        <v>-40785.624815381918</v>
      </c>
      <c r="F40" s="60">
        <v>-32669.288495605291</v>
      </c>
      <c r="G40" s="60">
        <v>-31382.990937045623</v>
      </c>
      <c r="H40" s="60">
        <v>-31363.143813314011</v>
      </c>
      <c r="I40" s="60">
        <v>-39441.063157432334</v>
      </c>
      <c r="J40" s="60">
        <v>-39421.826331034092</v>
      </c>
      <c r="K40" s="60">
        <v>-37876.29215837505</v>
      </c>
      <c r="L40" s="60">
        <v>-30322.253365727163</v>
      </c>
      <c r="M40" s="60">
        <v>-30303.012022983225</v>
      </c>
      <c r="N40" s="60">
        <v>-29106.710342904513</v>
      </c>
      <c r="O40" s="60">
        <v>-36605.491213011956</v>
      </c>
      <c r="P40" s="60">
        <v>-28120.318380120782</v>
      </c>
    </row>
    <row r="41" spans="1:16" s="60" customFormat="1" x14ac:dyDescent="0.15">
      <c r="A41">
        <f t="shared" si="0"/>
        <v>40</v>
      </c>
      <c r="B41" s="60">
        <v>-37062.880470640528</v>
      </c>
      <c r="C41" s="60">
        <v>-46301.368764259998</v>
      </c>
      <c r="D41" s="60">
        <v>-44537.488147053366</v>
      </c>
      <c r="E41" s="60">
        <v>-44479.268980259338</v>
      </c>
      <c r="F41" s="60">
        <v>-35818.45102500591</v>
      </c>
      <c r="G41" s="60">
        <v>-34441.417014272149</v>
      </c>
      <c r="H41" s="60">
        <v>-34391.682154826347</v>
      </c>
      <c r="I41" s="60">
        <v>-43055.017228754354</v>
      </c>
      <c r="J41" s="60">
        <v>-42998.559875260042</v>
      </c>
      <c r="K41" s="60">
        <v>-41354.199786717902</v>
      </c>
      <c r="L41" s="60">
        <v>-33281.485163639059</v>
      </c>
      <c r="M41" s="60">
        <v>-33233.315571678751</v>
      </c>
      <c r="N41" s="60">
        <v>-31951.904526949897</v>
      </c>
      <c r="O41" s="60">
        <v>-39972.453983078347</v>
      </c>
      <c r="P41" s="60">
        <v>-30872.685760412554</v>
      </c>
    </row>
    <row r="42" spans="1:16" s="60" customFormat="1" x14ac:dyDescent="0.15">
      <c r="A42">
        <f t="shared" si="0"/>
        <v>41</v>
      </c>
      <c r="B42" s="60">
        <v>-40657.728329400845</v>
      </c>
      <c r="C42" s="60">
        <v>-50516.733472028543</v>
      </c>
      <c r="D42" s="60">
        <v>-48665.434250682672</v>
      </c>
      <c r="E42" s="60">
        <v>-48538.921111953307</v>
      </c>
      <c r="F42" s="60">
        <v>-39298.464495623077</v>
      </c>
      <c r="G42" s="60">
        <v>-37844.732073904575</v>
      </c>
      <c r="H42" s="60">
        <v>-37739.521541185204</v>
      </c>
      <c r="I42" s="60">
        <v>-47053.71087827404</v>
      </c>
      <c r="J42" s="60">
        <v>-46931.041366108817</v>
      </c>
      <c r="K42" s="60">
        <v>-45203.892569732903</v>
      </c>
      <c r="L42" s="60">
        <v>-36575.340198819948</v>
      </c>
      <c r="M42" s="60">
        <v>-36473.44283039069</v>
      </c>
      <c r="N42" s="60">
        <v>-35119.838104982744</v>
      </c>
      <c r="O42" s="60">
        <v>-43700.540473161862</v>
      </c>
      <c r="P42" s="60">
        <v>-33938.054897675909</v>
      </c>
    </row>
    <row r="43" spans="1:16" s="60" customFormat="1" x14ac:dyDescent="0.15">
      <c r="A43">
        <f t="shared" si="0"/>
        <v>42</v>
      </c>
      <c r="B43" s="60">
        <v>-44607.658883434335</v>
      </c>
      <c r="C43" s="60">
        <v>-55121.320180311559</v>
      </c>
      <c r="D43" s="60">
        <v>-53178.493371253433</v>
      </c>
      <c r="E43" s="60">
        <v>-52975.467315424939</v>
      </c>
      <c r="F43" s="60">
        <v>-43123.468464323814</v>
      </c>
      <c r="G43" s="60">
        <v>-41588.500586832037</v>
      </c>
      <c r="H43" s="60">
        <v>-41420.623874457866</v>
      </c>
      <c r="I43" s="60">
        <v>-51427.125884695364</v>
      </c>
      <c r="J43" s="60">
        <v>-51230.218253241401</v>
      </c>
      <c r="K43" s="60">
        <v>-49416.178485915778</v>
      </c>
      <c r="L43" s="60">
        <v>-40199.81568052771</v>
      </c>
      <c r="M43" s="60">
        <v>-40037.188619189168</v>
      </c>
      <c r="N43" s="60">
        <v>-38606.980870245316</v>
      </c>
      <c r="O43" s="60">
        <v>-47781.205036652093</v>
      </c>
      <c r="P43" s="60">
        <v>-37313.260688522314</v>
      </c>
    </row>
    <row r="44" spans="1:16" s="60" customFormat="1" x14ac:dyDescent="0.15">
      <c r="A44">
        <f t="shared" si="0"/>
        <v>43</v>
      </c>
      <c r="B44" s="60">
        <v>-48917.658653438273</v>
      </c>
      <c r="C44" s="60">
        <v>-60116.471746429983</v>
      </c>
      <c r="D44" s="60">
        <v>-58077.69182093627</v>
      </c>
      <c r="E44" s="60">
        <v>-57790.733578739651</v>
      </c>
      <c r="F44" s="60">
        <v>-47298.640792827799</v>
      </c>
      <c r="G44" s="60">
        <v>-45677.557550885103</v>
      </c>
      <c r="H44" s="60">
        <v>-45440.357298608418</v>
      </c>
      <c r="I44" s="60">
        <v>-56176.692659222557</v>
      </c>
      <c r="J44" s="60">
        <v>-55898.279006959907</v>
      </c>
      <c r="K44" s="60">
        <v>-53992.916858020952</v>
      </c>
      <c r="L44" s="60">
        <v>-44159.907144886158</v>
      </c>
      <c r="M44" s="60">
        <v>-43930.052563313926</v>
      </c>
      <c r="N44" s="60">
        <v>-42418.485980683276</v>
      </c>
      <c r="O44" s="60">
        <v>-52216.627915440113</v>
      </c>
      <c r="P44" s="60">
        <v>-41003.563379382744</v>
      </c>
    </row>
    <row r="45" spans="1:16" s="60" customFormat="1" x14ac:dyDescent="0.15">
      <c r="A45">
        <f t="shared" si="0"/>
        <v>44</v>
      </c>
      <c r="B45" s="60">
        <v>-53612.32340640542</v>
      </c>
      <c r="C45" s="60">
        <v>-65524.579991852792</v>
      </c>
      <c r="D45" s="60">
        <v>-63385.681361582872</v>
      </c>
      <c r="E45" s="60">
        <v>-63006.948040116607</v>
      </c>
      <c r="F45" s="60">
        <v>-51848.229949449058</v>
      </c>
      <c r="G45" s="60">
        <v>-50136.187407384496</v>
      </c>
      <c r="H45" s="60">
        <v>-49822.533450719078</v>
      </c>
      <c r="I45" s="60">
        <v>-61324.89649584447</v>
      </c>
      <c r="J45" s="60">
        <v>-60957.278533426426</v>
      </c>
      <c r="K45" s="60">
        <v>-58956.355602428986</v>
      </c>
      <c r="L45" s="60">
        <v>-48479.513211596961</v>
      </c>
      <c r="M45" s="60">
        <v>-48175.461074822422</v>
      </c>
      <c r="N45" s="60">
        <v>-46577.774678537331</v>
      </c>
      <c r="O45" s="60">
        <v>-57028.827371827181</v>
      </c>
      <c r="P45" s="60">
        <v>-45031.968964323336</v>
      </c>
    </row>
    <row r="46" spans="1:16" s="60" customFormat="1" x14ac:dyDescent="0.15">
      <c r="A46">
        <f t="shared" si="0"/>
        <v>45</v>
      </c>
      <c r="B46" s="60">
        <v>-58710.773894091675</v>
      </c>
      <c r="C46" s="60">
        <v>-71361.768363858762</v>
      </c>
      <c r="D46" s="60">
        <v>-69118.888750551472</v>
      </c>
      <c r="E46" s="60">
        <v>-68640.3822389782</v>
      </c>
      <c r="F46" s="60">
        <v>-56791.247735315432</v>
      </c>
      <c r="G46" s="60">
        <v>-54983.498345806802</v>
      </c>
      <c r="H46" s="60">
        <v>-54585.997034751366</v>
      </c>
      <c r="I46" s="60">
        <v>-66888.258991672308</v>
      </c>
      <c r="J46" s="60">
        <v>-66423.566006155233</v>
      </c>
      <c r="K46" s="60">
        <v>-64323.075750539785</v>
      </c>
      <c r="L46" s="60">
        <v>-53177.580988787027</v>
      </c>
      <c r="M46" s="60">
        <v>-52792.089745889512</v>
      </c>
      <c r="N46" s="60">
        <v>-51103.570935529046</v>
      </c>
      <c r="O46" s="60">
        <v>-62234.393426422939</v>
      </c>
      <c r="P46" s="60">
        <v>-49416.989803794473</v>
      </c>
    </row>
    <row r="47" spans="1:16" s="60" customFormat="1" x14ac:dyDescent="0.15">
      <c r="A47">
        <f t="shared" si="0"/>
        <v>46</v>
      </c>
      <c r="B47" s="60">
        <v>-64248.221832741438</v>
      </c>
      <c r="C47" s="60">
        <v>-77661.918268511465</v>
      </c>
      <c r="D47" s="60">
        <v>-75311.274617225776</v>
      </c>
      <c r="E47" s="60">
        <v>-74724.58593789085</v>
      </c>
      <c r="F47" s="60">
        <v>-62162.407218777305</v>
      </c>
      <c r="G47" s="60">
        <v>-60254.073282599464</v>
      </c>
      <c r="H47" s="60">
        <v>-59764.835834406389</v>
      </c>
      <c r="I47" s="60">
        <v>-72900.430987794534</v>
      </c>
      <c r="J47" s="60">
        <v>-72330.367587152199</v>
      </c>
      <c r="K47" s="60">
        <v>-70126.310237468933</v>
      </c>
      <c r="L47" s="60">
        <v>-58288.147540746715</v>
      </c>
      <c r="M47" s="60">
        <v>-57813.47617582597</v>
      </c>
      <c r="N47" s="60">
        <v>-56029.237203218334</v>
      </c>
      <c r="O47" s="60">
        <v>-67866.169714459378</v>
      </c>
      <c r="P47" s="60">
        <v>-54191.401973371714</v>
      </c>
    </row>
    <row r="48" spans="1:16" s="60" customFormat="1" x14ac:dyDescent="0.15">
      <c r="A48">
        <f t="shared" si="0"/>
        <v>47</v>
      </c>
      <c r="B48" s="60">
        <v>-70231.998407333696</v>
      </c>
      <c r="C48" s="60">
        <v>-84426.637691364958</v>
      </c>
      <c r="D48" s="60">
        <v>-81965.153105240097</v>
      </c>
      <c r="E48" s="60">
        <v>-81262.046392986653</v>
      </c>
      <c r="F48" s="60">
        <v>-67969.46359368581</v>
      </c>
      <c r="G48" s="60">
        <v>-65956.111093369516</v>
      </c>
      <c r="H48" s="60">
        <v>-65367.240671222273</v>
      </c>
      <c r="I48" s="60">
        <v>-79364.425050850143</v>
      </c>
      <c r="J48" s="60">
        <v>-78680.836870357511</v>
      </c>
      <c r="K48" s="60">
        <v>-76369.81688133518</v>
      </c>
      <c r="L48" s="60">
        <v>-63819.74590512643</v>
      </c>
      <c r="M48" s="60">
        <v>-63248.124579493255</v>
      </c>
      <c r="N48" s="60">
        <v>-61363.64299263127</v>
      </c>
      <c r="O48" s="60">
        <v>-73928.474557470036</v>
      </c>
      <c r="P48" s="60">
        <v>-59364.311020978188</v>
      </c>
    </row>
    <row r="49" spans="1:16" s="60" customFormat="1" x14ac:dyDescent="0.15">
      <c r="A49">
        <f t="shared" si="0"/>
        <v>48</v>
      </c>
      <c r="B49" s="60">
        <v>-76662.495248646825</v>
      </c>
      <c r="C49" s="60">
        <v>-91647.871279738363</v>
      </c>
      <c r="D49" s="60">
        <v>-89073.817062546019</v>
      </c>
      <c r="E49" s="60">
        <v>-88246.035862769771</v>
      </c>
      <c r="F49" s="60">
        <v>-74213.532616421711</v>
      </c>
      <c r="G49" s="60">
        <v>-72091.668634990696</v>
      </c>
      <c r="H49" s="60">
        <v>-71395.103509324807</v>
      </c>
      <c r="I49" s="60">
        <v>-86274.591165697624</v>
      </c>
      <c r="J49" s="60">
        <v>-85469.275277173831</v>
      </c>
      <c r="K49" s="60">
        <v>-83049.100437611924</v>
      </c>
      <c r="L49" s="60">
        <v>-69775.037851969741</v>
      </c>
      <c r="M49" s="60">
        <v>-69098.513878319849</v>
      </c>
      <c r="N49" s="60">
        <v>-67110.093329376046</v>
      </c>
      <c r="O49" s="60">
        <v>-80417.704069977961</v>
      </c>
      <c r="P49" s="60">
        <v>-64939.50405948492</v>
      </c>
    </row>
    <row r="50" spans="1:16" s="60" customFormat="1" x14ac:dyDescent="0.15">
      <c r="A50">
        <f t="shared" si="0"/>
        <v>49</v>
      </c>
      <c r="B50" s="60">
        <v>-83537.002092662122</v>
      </c>
      <c r="C50" s="60">
        <v>-99314.128758890365</v>
      </c>
      <c r="D50" s="60">
        <v>-96627.232643734984</v>
      </c>
      <c r="E50" s="60">
        <v>-95666.573983477399</v>
      </c>
      <c r="F50" s="60">
        <v>-80892.787123294649</v>
      </c>
      <c r="G50" s="60">
        <v>-78659.976329557088</v>
      </c>
      <c r="H50" s="60">
        <v>-77847.553677630931</v>
      </c>
      <c r="I50" s="60">
        <v>-93622.104391259592</v>
      </c>
      <c r="J50" s="60">
        <v>-92686.879969780071</v>
      </c>
      <c r="K50" s="60">
        <v>-90156.664841072314</v>
      </c>
      <c r="L50" s="60">
        <v>-76154.007086374841</v>
      </c>
      <c r="M50" s="60">
        <v>-75364.504945930355</v>
      </c>
      <c r="N50" s="60">
        <v>-73269.383011820799</v>
      </c>
      <c r="O50" s="60">
        <v>-87327.394696162344</v>
      </c>
      <c r="P50" s="60">
        <v>-70918.392260997789</v>
      </c>
    </row>
    <row r="51" spans="1:16" s="60" customFormat="1" x14ac:dyDescent="0.15">
      <c r="A51">
        <f t="shared" si="0"/>
        <v>50</v>
      </c>
      <c r="B51" s="60">
        <v>-90894.210354249051</v>
      </c>
      <c r="C51" s="60">
        <v>-107461.66003030757</v>
      </c>
      <c r="D51" s="60">
        <v>-104661.93225986105</v>
      </c>
      <c r="E51" s="60">
        <v>-103560.00574621436</v>
      </c>
      <c r="F51" s="60">
        <v>-88045.729268547191</v>
      </c>
      <c r="G51" s="60">
        <v>-85699.586077236178</v>
      </c>
      <c r="H51" s="60">
        <v>-84762.797457419496</v>
      </c>
      <c r="I51" s="60">
        <v>-101443.5340135343</v>
      </c>
      <c r="J51" s="60">
        <v>-100370.00068059139</v>
      </c>
      <c r="K51" s="60">
        <v>-97729.037124116381</v>
      </c>
      <c r="L51" s="60">
        <v>-82994.922793211153</v>
      </c>
      <c r="M51" s="60">
        <v>-82084.000505204895</v>
      </c>
      <c r="N51" s="60">
        <v>-79879.383765843464</v>
      </c>
      <c r="O51" s="60">
        <v>-94693.970786074671</v>
      </c>
      <c r="P51" s="60">
        <v>-77338.465919716269</v>
      </c>
    </row>
    <row r="52" spans="1:16" s="60" customFormat="1" x14ac:dyDescent="0.15">
      <c r="A52">
        <f t="shared" si="0"/>
        <v>51</v>
      </c>
      <c r="B52" s="60">
        <v>-98769.295252620272</v>
      </c>
      <c r="C52" s="60">
        <v>-116121.00978407127</v>
      </c>
      <c r="D52" s="60">
        <v>-113257.27058626083</v>
      </c>
      <c r="E52" s="60">
        <v>-111957.42311999586</v>
      </c>
      <c r="F52" s="60">
        <v>-95707.650180977143</v>
      </c>
      <c r="G52" s="60">
        <v>-93291.320298308026</v>
      </c>
      <c r="H52" s="60">
        <v>-92176.169430330396</v>
      </c>
      <c r="I52" s="60">
        <v>-109817.59771201097</v>
      </c>
      <c r="J52" s="60">
        <v>-108550.09396039303</v>
      </c>
      <c r="K52" s="60">
        <v>-105844.06579809726</v>
      </c>
      <c r="L52" s="60">
        <v>-90377.48233880625</v>
      </c>
      <c r="M52" s="60">
        <v>-89292.298332718667</v>
      </c>
      <c r="N52" s="60">
        <v>-87018.386657351468</v>
      </c>
      <c r="O52" s="60">
        <v>-102594.46324824395</v>
      </c>
      <c r="P52" s="60">
        <v>-84276.781237812669</v>
      </c>
    </row>
    <row r="53" spans="1:16" s="60" customFormat="1" x14ac:dyDescent="0.15">
      <c r="A53">
        <f t="shared" si="0"/>
        <v>52</v>
      </c>
      <c r="B53" s="60">
        <v>-107212.9057339859</v>
      </c>
      <c r="C53" s="60">
        <v>-125339.15057069801</v>
      </c>
      <c r="D53" s="60">
        <v>-122415.91196896746</v>
      </c>
      <c r="E53" s="60">
        <v>-120906.15276506689</v>
      </c>
      <c r="F53" s="60">
        <v>-103929.13494560434</v>
      </c>
      <c r="G53" s="60">
        <v>-101444.76213215517</v>
      </c>
      <c r="H53" s="60">
        <v>-100138.07088946759</v>
      </c>
      <c r="I53" s="60">
        <v>-118748.31396180073</v>
      </c>
      <c r="J53" s="60">
        <v>-117274.67560364533</v>
      </c>
      <c r="K53" s="60">
        <v>-114507.23877582353</v>
      </c>
      <c r="L53" s="60">
        <v>-98312.190518134768</v>
      </c>
      <c r="M53" s="60">
        <v>-97039.561178189848</v>
      </c>
      <c r="N53" s="60">
        <v>-94697.871249849646</v>
      </c>
      <c r="O53" s="60">
        <v>-111035.48444993007</v>
      </c>
      <c r="P53" s="60">
        <v>-91745.542752989291</v>
      </c>
    </row>
    <row r="54" spans="1:16" s="60" customFormat="1" x14ac:dyDescent="0.15">
      <c r="A54">
        <f t="shared" si="0"/>
        <v>53</v>
      </c>
      <c r="B54" s="60">
        <v>-116266.48149517131</v>
      </c>
      <c r="C54" s="60">
        <v>-135149.47792960779</v>
      </c>
      <c r="D54" s="60">
        <v>-132171.22561346859</v>
      </c>
      <c r="E54" s="60">
        <v>-130440.82137120841</v>
      </c>
      <c r="F54" s="60">
        <v>-112752.16150946099</v>
      </c>
      <c r="G54" s="60">
        <v>-110201.69463188527</v>
      </c>
      <c r="H54" s="60">
        <v>-108690.97152718618</v>
      </c>
      <c r="I54" s="60">
        <v>-128270.06706086961</v>
      </c>
      <c r="J54" s="60">
        <v>-126579.26462806661</v>
      </c>
      <c r="K54" s="60">
        <v>-123753.97704265387</v>
      </c>
      <c r="L54" s="60">
        <v>-106841.22560018962</v>
      </c>
      <c r="M54" s="60">
        <v>-105368.556212404</v>
      </c>
      <c r="N54" s="60">
        <v>-102960.34912166752</v>
      </c>
      <c r="O54" s="60">
        <v>-120053.19272458857</v>
      </c>
      <c r="P54" s="60">
        <v>-99787.435695522916</v>
      </c>
    </row>
    <row r="55" spans="1:16" s="60" customFormat="1" x14ac:dyDescent="0.15">
      <c r="A55">
        <f t="shared" si="0"/>
        <v>54</v>
      </c>
      <c r="B55" s="60">
        <v>-125972.75426717034</v>
      </c>
      <c r="C55" s="60">
        <v>-145585.24477460468</v>
      </c>
      <c r="D55" s="60">
        <v>-142557.72089232822</v>
      </c>
      <c r="E55" s="60">
        <v>-140596.38105654597</v>
      </c>
      <c r="F55" s="60">
        <v>-122220.33989207946</v>
      </c>
      <c r="G55" s="60">
        <v>-119606.66808655774</v>
      </c>
      <c r="H55" s="60">
        <v>-117879.34425863216</v>
      </c>
      <c r="I55" s="60">
        <v>-138418.74506354445</v>
      </c>
      <c r="J55" s="60">
        <v>-136500.07306850783</v>
      </c>
      <c r="K55" s="60">
        <v>-133621.60605660663</v>
      </c>
      <c r="L55" s="60">
        <v>-116009.81438250534</v>
      </c>
      <c r="M55" s="60">
        <v>-114324.33936918205</v>
      </c>
      <c r="N55" s="60">
        <v>-111851.6832681786</v>
      </c>
      <c r="O55" s="60">
        <v>-129685.96217851021</v>
      </c>
      <c r="P55" s="60">
        <v>-108448.72623537466</v>
      </c>
    </row>
    <row r="56" spans="1:16" s="60" customFormat="1" x14ac:dyDescent="0.15">
      <c r="A56">
        <f t="shared" si="0"/>
        <v>55</v>
      </c>
      <c r="B56" s="60">
        <v>-136411.93496724256</v>
      </c>
      <c r="C56" s="60">
        <v>-156719.02441192878</v>
      </c>
      <c r="D56" s="60">
        <v>-153649.01041594974</v>
      </c>
      <c r="E56" s="60">
        <v>-151446.6978797504</v>
      </c>
      <c r="F56" s="60">
        <v>-132414.3584435696</v>
      </c>
      <c r="G56" s="60">
        <v>-129741.06808003137</v>
      </c>
      <c r="H56" s="60">
        <v>-127784.2305026674</v>
      </c>
      <c r="I56" s="60">
        <v>-149268.98737782976</v>
      </c>
      <c r="J56" s="60">
        <v>-147111.85285167943</v>
      </c>
      <c r="K56" s="60">
        <v>-144185.74738150655</v>
      </c>
      <c r="L56" s="60">
        <v>-125899.58240693189</v>
      </c>
      <c r="M56" s="60">
        <v>-123988.0799177982</v>
      </c>
      <c r="N56" s="60">
        <v>-121453.58658854669</v>
      </c>
      <c r="O56" s="60">
        <v>-140010.05046467049</v>
      </c>
      <c r="P56" s="60">
        <v>-117811.04531448982</v>
      </c>
    </row>
    <row r="57" spans="1:16" s="60" customFormat="1" x14ac:dyDescent="0.15">
      <c r="A57">
        <f t="shared" si="0"/>
        <v>56</v>
      </c>
      <c r="B57" s="60">
        <v>-147623.46768614577</v>
      </c>
      <c r="C57" s="60">
        <v>-168575.88979116449</v>
      </c>
      <c r="D57" s="60">
        <v>-165472.01103839552</v>
      </c>
      <c r="E57" s="60">
        <v>-163020.16383732861</v>
      </c>
      <c r="F57" s="60">
        <v>-143375.75294960875</v>
      </c>
      <c r="G57" s="60">
        <v>-140647.8947162875</v>
      </c>
      <c r="H57" s="60">
        <v>-138449.37405955154</v>
      </c>
      <c r="I57" s="60">
        <v>-160850.43793024251</v>
      </c>
      <c r="J57" s="60">
        <v>-158445.54469473052</v>
      </c>
      <c r="K57" s="60">
        <v>-155478.9953631814</v>
      </c>
      <c r="L57" s="60">
        <v>-136555.3194009882</v>
      </c>
      <c r="M57" s="60">
        <v>-134405.15694684541</v>
      </c>
      <c r="N57" s="60">
        <v>-131812.71305627751</v>
      </c>
      <c r="O57" s="60">
        <v>-151060.2987883618</v>
      </c>
      <c r="P57" s="60">
        <v>-127922.40603403587</v>
      </c>
    </row>
    <row r="58" spans="1:16" s="60" customFormat="1" x14ac:dyDescent="0.15">
      <c r="A58">
        <f t="shared" si="0"/>
        <v>57</v>
      </c>
      <c r="B58" s="60">
        <v>-159636.39823746376</v>
      </c>
      <c r="C58" s="60">
        <v>-181168.05199502499</v>
      </c>
      <c r="D58" s="60">
        <v>-178041.05179218174</v>
      </c>
      <c r="E58" s="60">
        <v>-175333.36480771203</v>
      </c>
      <c r="F58" s="60">
        <v>-155136.5371950944</v>
      </c>
      <c r="G58" s="60">
        <v>-152360.91616505766</v>
      </c>
      <c r="H58" s="60">
        <v>-149909.9914253891</v>
      </c>
      <c r="I58" s="60">
        <v>-173181.04065073602</v>
      </c>
      <c r="J58" s="60">
        <v>-170521.1434794385</v>
      </c>
      <c r="K58" s="60">
        <v>-167523.26453693578</v>
      </c>
      <c r="L58" s="60">
        <v>-148013.41469960974</v>
      </c>
      <c r="M58" s="60">
        <v>-145613.21950203596</v>
      </c>
      <c r="N58" s="60">
        <v>-142968.25638777539</v>
      </c>
      <c r="O58" s="60">
        <v>-162861.69583427208</v>
      </c>
      <c r="P58" s="60">
        <v>-138824.11184604524</v>
      </c>
    </row>
    <row r="59" spans="1:16" s="60" customFormat="1" x14ac:dyDescent="0.15">
      <c r="A59">
        <f t="shared" si="0"/>
        <v>58</v>
      </c>
      <c r="B59" s="60">
        <v>-172505.9022303028</v>
      </c>
      <c r="C59" s="60">
        <v>-194536.75850770954</v>
      </c>
      <c r="D59" s="60">
        <v>-191398.81186744646</v>
      </c>
      <c r="E59" s="60">
        <v>-188431.96748121566</v>
      </c>
      <c r="F59" s="60">
        <v>-167754.96375302286</v>
      </c>
      <c r="G59" s="60">
        <v>-164939.59198934975</v>
      </c>
      <c r="H59" s="60">
        <v>-162227.63099090828</v>
      </c>
      <c r="I59" s="60">
        <v>-186307.13927527471</v>
      </c>
      <c r="J59" s="60">
        <v>-183387.74264424684</v>
      </c>
      <c r="K59" s="60">
        <v>-180368.90386975772</v>
      </c>
      <c r="L59" s="60">
        <v>-160336.03501563804</v>
      </c>
      <c r="M59" s="60">
        <v>-157676.29546250211</v>
      </c>
      <c r="N59" s="60">
        <v>-154985.25195533753</v>
      </c>
      <c r="O59" s="60">
        <v>-175467.67122465052</v>
      </c>
      <c r="P59" s="60">
        <v>-150583.32978436115</v>
      </c>
    </row>
    <row r="60" spans="1:16" s="60" customFormat="1" x14ac:dyDescent="0.15">
      <c r="A60">
        <f t="shared" si="0"/>
        <v>59</v>
      </c>
      <c r="B60" s="60">
        <v>-186223.55896080006</v>
      </c>
      <c r="C60" s="60">
        <v>-208654.28496248287</v>
      </c>
      <c r="D60" s="60">
        <v>-205519.75313306189</v>
      </c>
      <c r="E60" s="60">
        <v>-202294.9163737639</v>
      </c>
      <c r="F60" s="60">
        <v>-181227.72404812174</v>
      </c>
      <c r="G60" s="60">
        <v>-178382.65311021122</v>
      </c>
      <c r="H60" s="60">
        <v>-175404.67361261559</v>
      </c>
      <c r="I60" s="60">
        <v>-200208.7651539621</v>
      </c>
      <c r="J60" s="60">
        <v>-197029.61754504187</v>
      </c>
      <c r="K60" s="60">
        <v>-194002.22263034343</v>
      </c>
      <c r="L60" s="60">
        <v>-173526.6324355843</v>
      </c>
      <c r="M60" s="60">
        <v>-170601.23272081758</v>
      </c>
      <c r="N60" s="60">
        <v>-167872.37916033313</v>
      </c>
      <c r="O60" s="60">
        <v>-188869.52679039151</v>
      </c>
      <c r="P60" s="60">
        <v>-163212.82179685865</v>
      </c>
    </row>
    <row r="61" spans="1:16" s="60" customFormat="1" x14ac:dyDescent="0.15">
      <c r="A61">
        <f t="shared" si="0"/>
        <v>60</v>
      </c>
      <c r="B61" s="60">
        <v>-200744.27040665864</v>
      </c>
      <c r="C61" s="60">
        <v>-223453.71545703214</v>
      </c>
      <c r="D61" s="60">
        <v>-220339.75122295515</v>
      </c>
      <c r="E61" s="60">
        <v>-216863.27917398349</v>
      </c>
      <c r="F61" s="60">
        <v>-195516.1351195816</v>
      </c>
      <c r="G61" s="60">
        <v>-192654.12039307135</v>
      </c>
      <c r="H61" s="60">
        <v>-189409.67831247667</v>
      </c>
      <c r="I61" s="60">
        <v>-214828.47787361182</v>
      </c>
      <c r="J61" s="60">
        <v>-211394.30719927885</v>
      </c>
      <c r="K61" s="60">
        <v>-208373.41993176576</v>
      </c>
      <c r="L61" s="60">
        <v>-187555.25471370397</v>
      </c>
      <c r="M61" s="60">
        <v>-184362.36034079458</v>
      </c>
      <c r="N61" s="60">
        <v>-181606.45792201441</v>
      </c>
      <c r="O61" s="60">
        <v>-203023.62238401969</v>
      </c>
      <c r="P61" s="60">
        <v>-176694.77864066121</v>
      </c>
    </row>
    <row r="62" spans="1:16" s="60" customFormat="1" x14ac:dyDescent="0.15">
      <c r="A62">
        <f t="shared" si="0"/>
        <v>61</v>
      </c>
      <c r="B62" s="60">
        <v>-215935.90226317852</v>
      </c>
      <c r="C62" s="60">
        <v>-238776.05637954187</v>
      </c>
      <c r="D62" s="60">
        <v>-235645.52693290156</v>
      </c>
      <c r="E62" s="60">
        <v>-231987.91370886736</v>
      </c>
      <c r="F62" s="60">
        <v>-210496.39303482344</v>
      </c>
      <c r="G62" s="60">
        <v>-207584.50967227793</v>
      </c>
      <c r="H62" s="60">
        <v>-204128.41938904632</v>
      </c>
      <c r="I62" s="60">
        <v>-229962.46926632573</v>
      </c>
      <c r="J62" s="60">
        <v>-226340.80502678247</v>
      </c>
      <c r="K62" s="60">
        <v>-223289.73938859222</v>
      </c>
      <c r="L62" s="60">
        <v>-202261.52788106765</v>
      </c>
      <c r="M62" s="60">
        <v>-198853.22762600539</v>
      </c>
      <c r="N62" s="60">
        <v>-196037.5817016378</v>
      </c>
      <c r="O62" s="60">
        <v>-217746.30388874747</v>
      </c>
      <c r="P62" s="60">
        <v>-190887.78921793058</v>
      </c>
    </row>
    <row r="63" spans="1:16" s="60" customFormat="1" x14ac:dyDescent="0.15">
      <c r="A63">
        <f t="shared" si="0"/>
        <v>62</v>
      </c>
      <c r="B63" s="60">
        <v>-231707.7090255357</v>
      </c>
      <c r="C63" s="60">
        <v>-254514.70584322012</v>
      </c>
      <c r="D63" s="60">
        <v>-251386.99952047854</v>
      </c>
      <c r="E63" s="60">
        <v>-247570.3526617641</v>
      </c>
      <c r="F63" s="60">
        <v>-226085.08950277223</v>
      </c>
      <c r="G63" s="60">
        <v>-223138.90406970846</v>
      </c>
      <c r="H63" s="60">
        <v>-219485.9841332403</v>
      </c>
      <c r="I63" s="60">
        <v>-245566.3518257367</v>
      </c>
      <c r="J63" s="60">
        <v>-241777.43990511104</v>
      </c>
      <c r="K63" s="60">
        <v>-238713.48956147308</v>
      </c>
      <c r="L63" s="60">
        <v>-217616.56993938738</v>
      </c>
      <c r="M63" s="60">
        <v>-214005.85809829211</v>
      </c>
      <c r="N63" s="60">
        <v>-211143.78852432623</v>
      </c>
      <c r="O63" s="60">
        <v>-233005.42155546564</v>
      </c>
      <c r="P63" s="60">
        <v>-205775.48472606839</v>
      </c>
    </row>
    <row r="64" spans="1:16" s="60" customFormat="1" x14ac:dyDescent="0.15">
      <c r="A64">
        <f t="shared" si="0"/>
        <v>63</v>
      </c>
      <c r="B64" s="60">
        <v>-248015.36244094916</v>
      </c>
      <c r="C64" s="60">
        <v>-270616.68373669474</v>
      </c>
      <c r="D64" s="60">
        <v>-267512.98759215849</v>
      </c>
      <c r="E64" s="60">
        <v>-263564.58679685532</v>
      </c>
      <c r="F64" s="60">
        <v>-242244.56462988959</v>
      </c>
      <c r="G64" s="60">
        <v>-239281.91801772808</v>
      </c>
      <c r="H64" s="60">
        <v>-235452.49231084879</v>
      </c>
      <c r="I64" s="60">
        <v>-261594.85839426611</v>
      </c>
      <c r="J64" s="60">
        <v>-257664.10513900561</v>
      </c>
      <c r="K64" s="60">
        <v>-254606.45352141696</v>
      </c>
      <c r="L64" s="60">
        <v>-233591.52909476362</v>
      </c>
      <c r="M64" s="60">
        <v>-229796.76148377475</v>
      </c>
      <c r="N64" s="60">
        <v>-226903.78929960783</v>
      </c>
      <c r="O64" s="60">
        <v>-248768.66407310081</v>
      </c>
      <c r="P64" s="60">
        <v>-221342.74189673341</v>
      </c>
    </row>
    <row r="65" spans="1:16" s="60" customFormat="1" x14ac:dyDescent="0.15">
      <c r="A65">
        <f t="shared" si="0"/>
        <v>64</v>
      </c>
      <c r="B65" s="60">
        <v>-264740.76352907479</v>
      </c>
      <c r="C65" s="60">
        <v>-286952.04524286173</v>
      </c>
      <c r="D65" s="60">
        <v>-283896.17068712361</v>
      </c>
      <c r="E65" s="60">
        <v>-279848.61646445352</v>
      </c>
      <c r="F65" s="60">
        <v>-258864.62786815342</v>
      </c>
      <c r="G65" s="60">
        <v>-255906.6171549148</v>
      </c>
      <c r="H65" s="60">
        <v>-251927.15656243608</v>
      </c>
      <c r="I65" s="60">
        <v>-277927.43961394078</v>
      </c>
      <c r="J65" s="60">
        <v>-273885.68252628518</v>
      </c>
      <c r="K65" s="60">
        <v>-270856.33400031296</v>
      </c>
      <c r="L65" s="60">
        <v>-250087.39644623443</v>
      </c>
      <c r="M65" s="60">
        <v>-246133.0163793262</v>
      </c>
      <c r="N65" s="60">
        <v>-243227.91592411551</v>
      </c>
      <c r="O65" s="60">
        <v>-264930.79051158892</v>
      </c>
      <c r="P65" s="60">
        <v>-237507.64378601866</v>
      </c>
    </row>
    <row r="66" spans="1:16" s="60" customFormat="1" x14ac:dyDescent="0.15">
      <c r="A66">
        <f t="shared" si="0"/>
        <v>65</v>
      </c>
      <c r="B66" s="60">
        <v>-281764.19077138684</v>
      </c>
      <c r="C66" s="60">
        <v>-303396.33823941555</v>
      </c>
      <c r="D66" s="60">
        <v>-300414.09045731713</v>
      </c>
      <c r="E66" s="60">
        <v>-296304.63879560219</v>
      </c>
      <c r="F66" s="60">
        <v>-275832.88548926287</v>
      </c>
      <c r="G66" s="60">
        <v>-272903.50606447028</v>
      </c>
      <c r="H66" s="60">
        <v>-268806.49803136999</v>
      </c>
      <c r="I66" s="60">
        <v>-294447.36833221675</v>
      </c>
      <c r="J66" s="60">
        <v>-290330.34684682154</v>
      </c>
      <c r="K66" s="60">
        <v>-287353.6388286638</v>
      </c>
      <c r="L66" s="60">
        <v>-267002.23688998091</v>
      </c>
      <c r="M66" s="60">
        <v>-262918.75287743052</v>
      </c>
      <c r="N66" s="60">
        <v>-260023.31783298083</v>
      </c>
      <c r="O66" s="60">
        <v>-281388.68041085056</v>
      </c>
      <c r="P66" s="60">
        <v>-254185.00922025356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J17" sqref="J17"/>
    </sheetView>
  </sheetViews>
  <sheetFormatPr baseColWidth="10" defaultColWidth="11.5" defaultRowHeight="13" x14ac:dyDescent="0.15"/>
  <sheetData>
    <row r="1" spans="1:1" x14ac:dyDescent="0.15">
      <c r="A1" t="s">
        <v>325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327</v>
      </c>
    </row>
    <row r="15" spans="1:1" x14ac:dyDescent="0.15">
      <c r="A15" t="s">
        <v>74</v>
      </c>
    </row>
    <row r="16" spans="1:1" x14ac:dyDescent="0.15">
      <c r="A16" t="s">
        <v>328</v>
      </c>
    </row>
    <row r="17" spans="1:1" x14ac:dyDescent="0.15">
      <c r="A17" t="s">
        <v>74</v>
      </c>
    </row>
    <row r="18" spans="1:1" x14ac:dyDescent="0.15">
      <c r="A18" t="s">
        <v>329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327</v>
      </c>
    </row>
    <row r="43" spans="1:1" x14ac:dyDescent="0.15">
      <c r="A43" t="s">
        <v>74</v>
      </c>
    </row>
    <row r="44" spans="1:1" x14ac:dyDescent="0.15">
      <c r="A44" t="s">
        <v>332</v>
      </c>
    </row>
    <row r="45" spans="1:1" x14ac:dyDescent="0.15">
      <c r="A45" t="s">
        <v>74</v>
      </c>
    </row>
    <row r="46" spans="1:1" x14ac:dyDescent="0.15">
      <c r="A46" t="s">
        <v>333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327</v>
      </c>
    </row>
    <row r="71" spans="1:1" x14ac:dyDescent="0.15">
      <c r="A71" t="s">
        <v>74</v>
      </c>
    </row>
    <row r="72" spans="1:1" x14ac:dyDescent="0.15">
      <c r="A72" t="s">
        <v>336</v>
      </c>
    </row>
    <row r="73" spans="1:1" x14ac:dyDescent="0.15">
      <c r="A73" t="s">
        <v>74</v>
      </c>
    </row>
    <row r="74" spans="1:1" x14ac:dyDescent="0.15">
      <c r="A74" t="s">
        <v>337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327</v>
      </c>
    </row>
    <row r="99" spans="1:1" x14ac:dyDescent="0.15">
      <c r="A99" t="s">
        <v>74</v>
      </c>
    </row>
    <row r="100" spans="1:1" x14ac:dyDescent="0.15">
      <c r="A100" t="s">
        <v>340</v>
      </c>
    </row>
    <row r="101" spans="1:1" x14ac:dyDescent="0.15">
      <c r="A101" t="s">
        <v>74</v>
      </c>
    </row>
    <row r="102" spans="1:1" x14ac:dyDescent="0.15">
      <c r="A102" t="s">
        <v>341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327</v>
      </c>
    </row>
    <row r="127" spans="1:1" x14ac:dyDescent="0.15">
      <c r="A127" t="s">
        <v>74</v>
      </c>
    </row>
    <row r="128" spans="1:1" x14ac:dyDescent="0.15">
      <c r="A128" t="s">
        <v>344</v>
      </c>
    </row>
    <row r="129" spans="1:1" x14ac:dyDescent="0.15">
      <c r="A129" t="s">
        <v>74</v>
      </c>
    </row>
    <row r="130" spans="1:1" x14ac:dyDescent="0.15">
      <c r="A130" t="s">
        <v>345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347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327</v>
      </c>
    </row>
    <row r="155" spans="1:1" x14ac:dyDescent="0.15">
      <c r="A155" t="s">
        <v>74</v>
      </c>
    </row>
    <row r="156" spans="1:1" x14ac:dyDescent="0.15">
      <c r="A156" t="s">
        <v>348</v>
      </c>
    </row>
    <row r="157" spans="1:1" x14ac:dyDescent="0.15">
      <c r="A157" t="s">
        <v>74</v>
      </c>
    </row>
    <row r="158" spans="1:1" x14ac:dyDescent="0.15">
      <c r="A158" t="s">
        <v>349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350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351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327</v>
      </c>
    </row>
    <row r="183" spans="1:1" x14ac:dyDescent="0.15">
      <c r="A183" t="s">
        <v>74</v>
      </c>
    </row>
    <row r="184" spans="1:1" x14ac:dyDescent="0.15">
      <c r="A184" t="s">
        <v>352</v>
      </c>
    </row>
    <row r="185" spans="1:1" x14ac:dyDescent="0.15">
      <c r="A185" t="s">
        <v>74</v>
      </c>
    </row>
    <row r="186" spans="1:1" x14ac:dyDescent="0.15">
      <c r="A186" t="s">
        <v>353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354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355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327</v>
      </c>
    </row>
    <row r="211" spans="1:1" x14ac:dyDescent="0.15">
      <c r="A211" t="s">
        <v>74</v>
      </c>
    </row>
    <row r="212" spans="1:1" x14ac:dyDescent="0.15">
      <c r="A212" t="s">
        <v>356</v>
      </c>
    </row>
    <row r="213" spans="1:1" x14ac:dyDescent="0.15">
      <c r="A213" t="s">
        <v>74</v>
      </c>
    </row>
    <row r="214" spans="1:1" x14ac:dyDescent="0.15">
      <c r="A214" t="s">
        <v>357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358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359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327</v>
      </c>
    </row>
    <row r="239" spans="1:1" x14ac:dyDescent="0.15">
      <c r="A239" t="s">
        <v>74</v>
      </c>
    </row>
    <row r="240" spans="1:1" x14ac:dyDescent="0.15">
      <c r="A240" t="s">
        <v>360</v>
      </c>
    </row>
    <row r="241" spans="1:1" x14ac:dyDescent="0.15">
      <c r="A241" t="s">
        <v>74</v>
      </c>
    </row>
    <row r="242" spans="1:1" x14ac:dyDescent="0.15">
      <c r="A242" t="s">
        <v>361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362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363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327</v>
      </c>
    </row>
    <row r="267" spans="1:1" x14ac:dyDescent="0.15">
      <c r="A267" t="s">
        <v>74</v>
      </c>
    </row>
    <row r="268" spans="1:1" x14ac:dyDescent="0.15">
      <c r="A268" t="s">
        <v>364</v>
      </c>
    </row>
    <row r="269" spans="1:1" x14ac:dyDescent="0.15">
      <c r="A269" t="s">
        <v>74</v>
      </c>
    </row>
    <row r="270" spans="1:1" x14ac:dyDescent="0.15">
      <c r="A270" t="s">
        <v>365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366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367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327</v>
      </c>
    </row>
    <row r="295" spans="1:1" x14ac:dyDescent="0.15">
      <c r="A295" t="s">
        <v>74</v>
      </c>
    </row>
    <row r="296" spans="1:1" x14ac:dyDescent="0.15">
      <c r="A296" t="s">
        <v>368</v>
      </c>
    </row>
    <row r="297" spans="1:1" x14ac:dyDescent="0.15">
      <c r="A297" t="s">
        <v>74</v>
      </c>
    </row>
    <row r="298" spans="1:1" x14ac:dyDescent="0.15">
      <c r="A298" t="s">
        <v>369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370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371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327</v>
      </c>
    </row>
    <row r="323" spans="1:1" x14ac:dyDescent="0.15">
      <c r="A323" t="s">
        <v>74</v>
      </c>
    </row>
    <row r="324" spans="1:1" x14ac:dyDescent="0.15">
      <c r="A324" t="s">
        <v>372</v>
      </c>
    </row>
    <row r="325" spans="1:1" x14ac:dyDescent="0.15">
      <c r="A325" t="s">
        <v>74</v>
      </c>
    </row>
    <row r="326" spans="1:1" x14ac:dyDescent="0.15">
      <c r="A326" t="s">
        <v>373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374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375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327</v>
      </c>
    </row>
    <row r="351" spans="1:1" x14ac:dyDescent="0.15">
      <c r="A351" t="s">
        <v>74</v>
      </c>
    </row>
    <row r="352" spans="1:1" x14ac:dyDescent="0.15">
      <c r="A352" t="s">
        <v>376</v>
      </c>
    </row>
    <row r="353" spans="1:1" x14ac:dyDescent="0.15">
      <c r="A353" t="s">
        <v>74</v>
      </c>
    </row>
    <row r="354" spans="1:1" x14ac:dyDescent="0.15">
      <c r="A354" t="s">
        <v>377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378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379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327</v>
      </c>
    </row>
    <row r="379" spans="1:1" x14ac:dyDescent="0.15">
      <c r="A379" t="s">
        <v>74</v>
      </c>
    </row>
    <row r="380" spans="1:1" x14ac:dyDescent="0.15">
      <c r="A380" t="s">
        <v>380</v>
      </c>
    </row>
    <row r="381" spans="1:1" x14ac:dyDescent="0.15">
      <c r="A381" t="s">
        <v>74</v>
      </c>
    </row>
    <row r="382" spans="1:1" x14ac:dyDescent="0.15">
      <c r="A382" t="s">
        <v>381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382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327</v>
      </c>
    </row>
    <row r="407" spans="1:1" x14ac:dyDescent="0.15">
      <c r="A407" t="s">
        <v>74</v>
      </c>
    </row>
    <row r="408" spans="1:1" x14ac:dyDescent="0.15">
      <c r="A408" t="s">
        <v>384</v>
      </c>
    </row>
    <row r="409" spans="1:1" x14ac:dyDescent="0.15">
      <c r="A409" t="s">
        <v>74</v>
      </c>
    </row>
    <row r="410" spans="1:1" x14ac:dyDescent="0.15">
      <c r="A410" t="s">
        <v>385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VBA Code 1</vt:lpstr>
      <vt:lpstr>20 Year Term VLR Intervention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Vivian Chan</cp:lastModifiedBy>
  <cp:revision/>
  <dcterms:created xsi:type="dcterms:W3CDTF">2009-03-21T19:30:56Z</dcterms:created>
  <dcterms:modified xsi:type="dcterms:W3CDTF">2024-03-21T23:38:06Z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